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510F3663-3766-4607-B664-9865697E6A63}" xr6:coauthVersionLast="47" xr6:coauthVersionMax="47" xr10:uidLastSave="{00000000-0000-0000-0000-000000000000}"/>
  <bookViews>
    <workbookView xWindow="-120" yWindow="-120" windowWidth="29040" windowHeight="15720" xr2:uid="{1B62783C-5574-4F80-82FA-BC322F16300C}"/>
  </bookViews>
  <sheets>
    <sheet name="Feladatok" sheetId="3" r:id="rId1"/>
    <sheet name="Átlag" sheetId="4" r:id="rId2"/>
    <sheet name="Matrica" sheetId="2" r:id="rId3"/>
    <sheet name="Eredmény" sheetId="5" r:id="rId4"/>
    <sheet name="Sakk" sheetId="1" r:id="rId5"/>
    <sheet name="Kirándulás" sheetId="6" r:id="rId6"/>
    <sheet name="Születések" sheetId="7" r:id="rId7"/>
    <sheet name="Iskolaidő" sheetId="8" r:id="rId8"/>
    <sheet name="Büfé" sheetId="9" r:id="rId9"/>
    <sheet name="Pontszámok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8" l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2" i="8"/>
  <c r="R3" i="8"/>
  <c r="R4" i="8"/>
  <c r="R5" i="8"/>
  <c r="R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2" i="8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2" i="8"/>
  <c r="H2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2" i="7"/>
  <c r="T31" i="7"/>
  <c r="D31" i="7" s="1"/>
  <c r="U3" i="7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2" i="7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2" i="7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2" i="7"/>
  <c r="L8" i="7"/>
  <c r="L9" i="7"/>
  <c r="L10" i="7"/>
  <c r="L11" i="7"/>
  <c r="L12" i="7"/>
  <c r="L13" i="7"/>
  <c r="L14" i="7"/>
  <c r="L15" i="7"/>
  <c r="L16" i="7"/>
  <c r="L17" i="7"/>
  <c r="L18" i="7"/>
  <c r="L7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2" i="7"/>
  <c r="J37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2" i="6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2" i="6"/>
  <c r="J35" i="6"/>
  <c r="C33" i="6"/>
  <c r="D33" i="6"/>
  <c r="E33" i="6"/>
  <c r="F33" i="6"/>
  <c r="G33" i="6"/>
  <c r="H33" i="6"/>
  <c r="B33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2" i="6"/>
  <c r="V34" i="2"/>
  <c r="V33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X3" i="2"/>
  <c r="X4" i="2"/>
  <c r="X5" i="2"/>
  <c r="X6" i="2"/>
  <c r="X7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2" i="2"/>
  <c r="M40" i="1"/>
  <c r="K33" i="1"/>
  <c r="M33" i="1"/>
  <c r="J33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K2" i="1"/>
  <c r="J2" i="1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2" i="2"/>
  <c r="L20" i="7" l="1"/>
</calcChain>
</file>

<file path=xl/sharedStrings.xml><?xml version="1.0" encoding="utf-8"?>
<sst xmlns="http://schemas.openxmlformats.org/spreadsheetml/2006/main" count="571" uniqueCount="218">
  <si>
    <t>Akcíós Áron</t>
  </si>
  <si>
    <t>Antal János</t>
  </si>
  <si>
    <t>Balogh Levente</t>
  </si>
  <si>
    <t>Bazsa Rózsa</t>
  </si>
  <si>
    <t>Cset Elek</t>
  </si>
  <si>
    <t>Égető Napsugár</t>
  </si>
  <si>
    <t>Farkas Piroska</t>
  </si>
  <si>
    <t>Fehér Máté</t>
  </si>
  <si>
    <t>Gyöngy Virág</t>
  </si>
  <si>
    <t>Horváth Zsófia</t>
  </si>
  <si>
    <t>Juhász Emese</t>
  </si>
  <si>
    <t>Kala Pál</t>
  </si>
  <si>
    <t>Kiss János</t>
  </si>
  <si>
    <t>Koós Gizella</t>
  </si>
  <si>
    <t>Kovács Ilona</t>
  </si>
  <si>
    <t>Mészáros János Elek</t>
  </si>
  <si>
    <t>Molnár Mária</t>
  </si>
  <si>
    <t>Nagy Bence</t>
  </si>
  <si>
    <t>Németh Helga</t>
  </si>
  <si>
    <t>Oláh Flóra</t>
  </si>
  <si>
    <t>Papp Péter</t>
  </si>
  <si>
    <t>Rácz Jenő</t>
  </si>
  <si>
    <t>Szabó Anna</t>
  </si>
  <si>
    <t>Takács Eszter</t>
  </si>
  <si>
    <t>Tóth Géza</t>
  </si>
  <si>
    <t>Török Helén</t>
  </si>
  <si>
    <t>Vicc Elek</t>
  </si>
  <si>
    <t>Zöld Alma</t>
  </si>
  <si>
    <t>Zsíros B. Ödön</t>
  </si>
  <si>
    <t>Winch Eszter</t>
  </si>
  <si>
    <t>Név</t>
  </si>
  <si>
    <t>X</t>
  </si>
  <si>
    <t>Győzelem</t>
  </si>
  <si>
    <t>Döntetlen</t>
  </si>
  <si>
    <t>Vereség</t>
  </si>
  <si>
    <t>1. forduló</t>
  </si>
  <si>
    <t>2. forduló</t>
  </si>
  <si>
    <t>3. forduló</t>
  </si>
  <si>
    <t>4. forduló</t>
  </si>
  <si>
    <t>5. forduló</t>
  </si>
  <si>
    <t>6. forduló</t>
  </si>
  <si>
    <t>7. forduló</t>
  </si>
  <si>
    <t>Akciós Áron</t>
  </si>
  <si>
    <t>szepember</t>
  </si>
  <si>
    <t>október</t>
  </si>
  <si>
    <t>november</t>
  </si>
  <si>
    <t>december</t>
  </si>
  <si>
    <t>január</t>
  </si>
  <si>
    <t>Simon István</t>
  </si>
  <si>
    <t>Volt elégtelen dolgozata?</t>
  </si>
  <si>
    <t>Matricák száma</t>
  </si>
  <si>
    <t>Jegyek összege</t>
  </si>
  <si>
    <t>Döntetlen (másik megoldás)</t>
  </si>
  <si>
    <t>Ki az, aki javított?</t>
  </si>
  <si>
    <t>Közös feladatmegoldás</t>
  </si>
  <si>
    <t>Matrica</t>
  </si>
  <si>
    <t>Sakk</t>
  </si>
  <si>
    <t>A munkalapon a diákok szeptembertől januárig szerzett jegyei láthatók. Minden diák annyi matricát kap, ahányas a dolgozata volt, kivéve, ha a jegye egyes.</t>
  </si>
  <si>
    <t>Önálló feladatmegoldás</t>
  </si>
  <si>
    <t>Pontok</t>
  </si>
  <si>
    <t>Legjobb összpontszám</t>
  </si>
  <si>
    <t>Második legjobb összpontszám</t>
  </si>
  <si>
    <t>Harmadik legjobb összpontszám</t>
  </si>
  <si>
    <t>Legrosszabb összpontszám</t>
  </si>
  <si>
    <t>Második legrosszabb összpontszám</t>
  </si>
  <si>
    <t>Harmadik legrosszabb összpontszám</t>
  </si>
  <si>
    <t>Nyeretlen tanulók száma</t>
  </si>
  <si>
    <t>Veretlen tanulók száma</t>
  </si>
  <si>
    <t>Azon tanulók száma, ahol minden mérkőzés eldőlt</t>
  </si>
  <si>
    <t>A résztvevők száma:</t>
  </si>
  <si>
    <t>Átlag</t>
  </si>
  <si>
    <t>Jó tanulók</t>
  </si>
  <si>
    <t>Rossz tanulók</t>
  </si>
  <si>
    <t>A munkalapon a diákok eredményei láthatók egy hét fordulós sakkversenyről.</t>
  </si>
  <si>
    <r>
      <t>11. feladat</t>
    </r>
    <r>
      <rPr>
        <sz val="12"/>
        <color theme="1"/>
        <rFont val="Times New Roman"/>
        <family val="1"/>
        <charset val="238"/>
      </rPr>
      <t>: Az R5-R10 cellákban írd be az első és utolsó három helyezett pontszámait!</t>
    </r>
  </si>
  <si>
    <r>
      <t>12. feladat</t>
    </r>
    <r>
      <rPr>
        <sz val="12"/>
        <color theme="1"/>
        <rFont val="Times New Roman"/>
        <family val="1"/>
        <charset val="238"/>
      </rPr>
      <t>: Számítsd ki az átlagpontszámot az N33-as cellában!</t>
    </r>
  </si>
  <si>
    <r>
      <t>13. feladat</t>
    </r>
    <r>
      <rPr>
        <sz val="12"/>
        <color theme="1"/>
        <rFont val="Times New Roman"/>
        <family val="1"/>
        <charset val="238"/>
      </rPr>
      <t>: Az R14-R16 cellákban írd be a nyeretlen, veretlen, és minden mérkőzésüket eldöntő diákok számát!</t>
    </r>
  </si>
  <si>
    <r>
      <t>15. feladat</t>
    </r>
    <r>
      <rPr>
        <sz val="12"/>
        <color theme="1"/>
        <rFont val="Times New Roman"/>
        <family val="1"/>
        <charset val="238"/>
      </rPr>
      <t>: Az Y oszlopba írd be azoknak a diákoknak a nevét, akiknek az átlaga 3,5 felett van!</t>
    </r>
  </si>
  <si>
    <r>
      <t>16. feladat</t>
    </r>
    <r>
      <rPr>
        <sz val="12"/>
        <color theme="1"/>
        <rFont val="Times New Roman"/>
        <family val="1"/>
        <charset val="238"/>
      </rPr>
      <t>: A Z oszlopba írd be azoknak a nevét, akiknek az átlaga 2,5 alatt van!</t>
    </r>
  </si>
  <si>
    <t>3. óra</t>
  </si>
  <si>
    <t>Matrica diagram</t>
  </si>
  <si>
    <t>Sakk diagram</t>
  </si>
  <si>
    <t>2. óra</t>
  </si>
  <si>
    <r>
      <t>1. feladat</t>
    </r>
    <r>
      <rPr>
        <sz val="12"/>
        <color theme="1"/>
        <rFont val="Times New Roman"/>
        <family val="1"/>
        <charset val="238"/>
      </rPr>
      <t>: Az S oszlopban adjuk össze a számjegyeket.</t>
    </r>
    <r>
      <rPr>
        <b/>
        <sz val="12"/>
        <color rgb="FF00B050"/>
        <rFont val="Times New Roman"/>
        <family val="1"/>
        <charset val="238"/>
      </rPr>
      <t>✅</t>
    </r>
  </si>
  <si>
    <r>
      <t>2. feladat</t>
    </r>
    <r>
      <rPr>
        <sz val="12"/>
        <color theme="1"/>
        <rFont val="Times New Roman"/>
        <family val="1"/>
        <charset val="238"/>
      </rPr>
      <t>: A T oszlopban adjuk össze a jegyeket, amelyek nem egyesek (ezek lesznek a matricák száma).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</si>
  <si>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3. feladat</t>
    </r>
    <r>
      <rPr>
        <sz val="12"/>
        <color theme="1"/>
        <rFont val="Times New Roman"/>
        <family val="1"/>
        <charset val="238"/>
      </rPr>
      <t>: Az U oszlopban határozzuk meg, hogy a diákoknak volt-e elégtelen dolgozatuk. Írjuk ki, hogy „volt”, ha igen, és „nem volt”, ha nem.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</si>
  <si>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5. feladat</t>
    </r>
    <r>
      <rPr>
        <sz val="12"/>
        <color theme="1"/>
        <rFont val="Times New Roman"/>
        <family val="1"/>
        <charset val="238"/>
      </rPr>
      <t>: A J oszlopban határozzuk meg, kinek hány győzelme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</si>
  <si>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6. feladat</t>
    </r>
    <r>
      <rPr>
        <sz val="12"/>
        <color theme="1"/>
        <rFont val="Times New Roman"/>
        <family val="1"/>
        <charset val="238"/>
      </rPr>
      <t>: A K és L oszlopban határozzuk meg, kinek hány döntetlenje volt.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</si>
  <si>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7. feladat</t>
    </r>
    <r>
      <rPr>
        <sz val="12"/>
        <color theme="1"/>
        <rFont val="Times New Roman"/>
        <family val="1"/>
        <charset val="238"/>
      </rPr>
      <t>: Az M oszlopban határozzuk meg, kinek hány veresége volt.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</si>
  <si>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8. feladat</t>
    </r>
    <r>
      <rPr>
        <sz val="12"/>
        <color theme="1"/>
        <rFont val="Times New Roman"/>
        <family val="1"/>
        <charset val="238"/>
      </rPr>
      <t>: A J33-as cellába írd be az összes győzelmet! A K33, L33, M33 cellákban írd be az összes döntetlent és vereséget!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</si>
  <si>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9. feladat</t>
    </r>
    <r>
      <rPr>
        <sz val="12"/>
        <color theme="1"/>
        <rFont val="Times New Roman"/>
        <family val="1"/>
        <charset val="238"/>
      </rPr>
      <t>: Ellenőrizd az M40-es cellában, hogy a győzelmek, döntetlenek és vereségek összege osztva a fordulók számával a résztvevők számát adja!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</si>
  <si>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t>10. feladat</t>
    </r>
    <r>
      <rPr>
        <sz val="12"/>
        <color theme="1"/>
        <rFont val="Times New Roman"/>
        <family val="1"/>
        <charset val="238"/>
      </rPr>
      <t>: Az N oszlopban számítsd ki, ki hány pontot szerzett (győzelem: 1 pont, döntetlen: 0,5 pont, vereség: 0 pont)!</t>
    </r>
    <r>
      <rPr>
        <b/>
        <sz val="12"/>
        <color rgb="FF00B050"/>
        <rFont val="Times New Roman"/>
        <family val="1"/>
        <charset val="238"/>
      </rPr>
      <t xml:space="preserve"> ✅</t>
    </r>
  </si>
  <si>
    <t>4. óra</t>
  </si>
  <si>
    <t>A Kirándulás munkalapon a táblázat egyhetes osztálykirándulás napi pénzköltéseit mutatja.</t>
  </si>
  <si>
    <t>Függvények használata</t>
  </si>
  <si>
    <t>Diagram</t>
  </si>
  <si>
    <r>
      <rPr>
        <b/>
        <sz val="12"/>
        <color theme="1"/>
        <rFont val="Times New Roman"/>
        <family val="1"/>
        <charset val="238"/>
      </rPr>
      <t xml:space="preserve">7. feladat: </t>
    </r>
    <r>
      <rPr>
        <sz val="12"/>
        <color theme="1"/>
        <rFont val="Times New Roman"/>
        <family val="1"/>
        <charset val="238"/>
      </rPr>
      <t>Készítsünk vonaldiagramot Vicc Elek heti költségeiről! A diagram címe Heti költés legyen!</t>
    </r>
  </si>
  <si>
    <r>
      <rPr>
        <b/>
        <sz val="12"/>
        <color theme="1"/>
        <rFont val="Times New Roman"/>
        <family val="1"/>
        <charset val="238"/>
      </rPr>
      <t xml:space="preserve">8. feladat: </t>
    </r>
    <r>
      <rPr>
        <sz val="12"/>
        <color theme="1"/>
        <rFont val="Times New Roman"/>
        <family val="1"/>
        <charset val="238"/>
      </rPr>
      <t>Helyezzük át a diagramot egy új munkalapra, nevezzük el Heti költés-nek!</t>
    </r>
  </si>
  <si>
    <r>
      <rPr>
        <b/>
        <sz val="12"/>
        <color theme="1"/>
        <rFont val="Times New Roman"/>
        <family val="1"/>
        <charset val="238"/>
      </rPr>
      <t>9. feladat:</t>
    </r>
    <r>
      <rPr>
        <sz val="12"/>
        <color theme="1"/>
        <rFont val="Times New Roman"/>
        <family val="1"/>
        <charset val="238"/>
      </rPr>
      <t xml:space="preserve"> Jelenítsük meg a pontos értékeket a diagramon!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</si>
  <si>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>A diagramon ne legyen jelmagyarázat és elsődleges vízszintes tengely!</t>
    </r>
  </si>
  <si>
    <r>
      <rPr>
        <b/>
        <sz val="12"/>
        <color theme="1"/>
        <rFont val="Times New Roman"/>
        <family val="1"/>
        <charset val="238"/>
      </rPr>
      <t>11. feladat:</t>
    </r>
    <r>
      <rPr>
        <sz val="12"/>
        <color theme="1"/>
        <rFont val="Times New Roman"/>
        <family val="1"/>
        <charset val="238"/>
      </rPr>
      <t xml:space="preserve"> A vonal színe legyen piros!</t>
    </r>
  </si>
  <si>
    <t>Formázás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</si>
  <si>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Készíts oszlopdiagramot a diákok átlagáról „Átlagok” címmel!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</si>
  <si>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2. feladat: </t>
    </r>
    <r>
      <rPr>
        <sz val="12"/>
        <color theme="1"/>
        <rFont val="Times New Roman"/>
        <family val="1"/>
        <charset val="238"/>
      </rPr>
      <t xml:space="preserve">A diagramon a vízszintes tengelyen jelenjenek meg a diákok nevei!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</si>
  <si>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feladat:</t>
    </r>
    <r>
      <rPr>
        <sz val="12"/>
        <color theme="1"/>
        <rFont val="Times New Roman"/>
        <family val="1"/>
        <charset val="238"/>
      </rPr>
      <t xml:space="preserve"> A diagramon jelenjen meg a vízszintes elsődleges segédrács, melynek léptéke 0,25!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</si>
  <si>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diagramon jelenjenek meg az átlagok értékei az oszlopok felett!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</si>
  <si>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 vízszintes tengely címe legyen „Tanulók”!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</si>
  <si>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feladat:</t>
    </r>
    <r>
      <rPr>
        <sz val="12"/>
        <color theme="1"/>
        <rFont val="Times New Roman"/>
        <family val="1"/>
        <charset val="238"/>
      </rPr>
      <t xml:space="preserve"> A diagramot helyezd át egy új munkalapra! A munkalap neve legyen Átlag! </t>
    </r>
    <r>
      <rPr>
        <b/>
        <sz val="12"/>
        <color rgb="FF00B050"/>
        <rFont val="Times New Roman"/>
        <family val="1"/>
        <charset val="238"/>
      </rPr>
      <t>✅</t>
    </r>
  </si>
  <si>
    <r>
      <t>4. feladat</t>
    </r>
    <r>
      <rPr>
        <sz val="12"/>
        <color theme="1"/>
        <rFont val="Times New Roman"/>
        <family val="1"/>
        <charset val="238"/>
      </rPr>
      <t>: A diákok év elején egy szintfelmérőt írtak, majd január végén megismételték azt. A V oszlopba írjuk be azoknak a tanulóknak a nevét, akik javítottak. 
Ahol nem történt javítás, hagyjuk üresen.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</si>
  <si>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t>17. feladat</t>
    </r>
    <r>
      <rPr>
        <sz val="12"/>
        <color theme="1"/>
        <rFont val="Times New Roman"/>
        <family val="1"/>
        <charset val="238"/>
      </rPr>
      <t>: Készíts oszlopdiagramot a diákok átlagáról „Átlagok” címmel!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</si>
  <si>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8. feladat:</t>
    </r>
    <r>
      <rPr>
        <sz val="12"/>
        <color theme="1"/>
        <rFont val="Times New Roman"/>
        <family val="1"/>
        <charset val="238"/>
      </rPr>
      <t xml:space="preserve"> Készíts jelmagyarázatot a diagramhoz!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</si>
  <si>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9. feladat: </t>
    </r>
    <r>
      <rPr>
        <sz val="12"/>
        <color theme="1"/>
        <rFont val="Times New Roman"/>
        <family val="1"/>
        <charset val="238"/>
      </rPr>
      <t xml:space="preserve">Jelenítsd meg a százalékos eloszlását a győzelmeknek, a döntetleneknek és a vereségeknek! Jelenítsd meg adatbuborékban!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</si>
  <si>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10. feladat: </t>
    </r>
    <r>
      <rPr>
        <sz val="12"/>
        <color theme="1"/>
        <rFont val="Times New Roman"/>
        <family val="1"/>
        <charset val="238"/>
      </rPr>
      <t xml:space="preserve">A győzelmek körcikkje legyen zöld, a döntetlené citromsárga, a vereségé piros!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</si>
  <si>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11. feladat: </t>
    </r>
    <r>
      <rPr>
        <sz val="12"/>
        <color theme="1"/>
        <rFont val="Times New Roman"/>
        <family val="1"/>
        <charset val="238"/>
      </rPr>
      <t xml:space="preserve">A diagramot helyezd át egy új munkalapra! A munkalap neve legyen Eredmény!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</si>
  <si>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feladat:</t>
    </r>
    <r>
      <rPr>
        <sz val="12"/>
        <color theme="1"/>
        <rFont val="Times New Roman"/>
        <family val="1"/>
        <charset val="238"/>
      </rPr>
      <t xml:space="preserve"> Készíts egy kördiagramot, amely Akciós Áron győzelmeit, döntetlenjeit és vereségeit ábrázolja egy adott versenyidőszak alatt!</t>
    </r>
    <r>
      <rPr>
        <sz val="12"/>
        <color rgb="FF00B050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</si>
  <si>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t>Átlagos költés</t>
  </si>
  <si>
    <t>Harmadik legkisebb költés</t>
  </si>
  <si>
    <t>Meghaladta az összköltség</t>
  </si>
  <si>
    <t>Napi legnagyobb összeg</t>
  </si>
  <si>
    <t>Kevesebb, mint 7000:</t>
  </si>
  <si>
    <t>Minimum összeg a második napon:</t>
  </si>
  <si>
    <t>Utolsó nap:</t>
  </si>
  <si>
    <r>
      <rPr>
        <b/>
        <sz val="12"/>
        <color theme="1"/>
        <rFont val="Times New Roman"/>
        <family val="1"/>
        <charset val="238"/>
      </rPr>
      <t>1. feladat:</t>
    </r>
    <r>
      <rPr>
        <sz val="12"/>
        <color theme="1"/>
        <rFont val="Times New Roman"/>
        <family val="1"/>
        <charset val="238"/>
      </rPr>
      <t xml:space="preserve"> A J oszlopban adjuk meg minden tanulónál, hogy átlagosan mennyit költöttek! Kerekítsük az eredményt tízesekre!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</si>
  <si>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2. feladat:</t>
    </r>
    <r>
      <rPr>
        <sz val="12"/>
        <color theme="1"/>
        <rFont val="Times New Roman"/>
        <family val="1"/>
        <charset val="238"/>
      </rPr>
      <t xml:space="preserve"> A 33. sorba adjuk meg minden napra a legnagyobb elköltött összeget!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</si>
  <si>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3.  feladat:</t>
    </r>
    <r>
      <rPr>
        <sz val="12"/>
        <color theme="1"/>
        <rFont val="Times New Roman"/>
        <family val="1"/>
        <charset val="238"/>
      </rPr>
      <t xml:space="preserve"> A K oszlopban adjuk meg minden tanulónak a harmadik legkisebb napi költését!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</si>
  <si>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4. feladat:</t>
    </r>
    <r>
      <rPr>
        <sz val="12"/>
        <color theme="1"/>
        <rFont val="Times New Roman"/>
        <family val="1"/>
        <charset val="238"/>
      </rPr>
      <t xml:space="preserve"> A J35-ös cellába számoljuk ki, hány tanuló költött átlagosan kevesebb, mint 7000 forintot!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</si>
  <si>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5. feladat:</t>
    </r>
    <r>
      <rPr>
        <sz val="12"/>
        <color theme="1"/>
        <rFont val="Times New Roman"/>
        <family val="1"/>
        <charset val="238"/>
      </rPr>
      <t xml:space="preserve"> Az L oszlopban jelenítsük meg azoknak a tanulóknak a nevét, akik összköltése eléri a P1 cellában lévő értéket! Ha nem éri el, hagyjuk üresen! Használjunk segédoszlopot az R oszloptól jobbra, ha szükséges!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</si>
  <si>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6. feladat: </t>
    </r>
    <r>
      <rPr>
        <sz val="12"/>
        <color theme="1"/>
        <rFont val="Times New Roman"/>
        <family val="1"/>
        <charset val="238"/>
      </rPr>
      <t xml:space="preserve">A J37-es cellába írjuk be azon tanulók utolsó napi költéseinek összegét, akik a második napon többet költöttek a J36 cellában lévő összegnél!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</si>
  <si>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12. feladat: </t>
    </r>
    <r>
      <rPr>
        <sz val="12"/>
        <color theme="1"/>
        <rFont val="Times New Roman"/>
        <family val="1"/>
        <charset val="238"/>
      </rPr>
      <t xml:space="preserve">Állítsunk be Forint formátumot a B2:G31 tartományra! Ne legyenek tizedesjegyek!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</si>
  <si>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13. feladat:  </t>
    </r>
    <r>
      <rPr>
        <sz val="12"/>
        <color theme="1"/>
        <rFont val="Times New Roman"/>
        <family val="1"/>
        <charset val="238"/>
      </rPr>
      <t xml:space="preserve">Állítsuk be, hogy a B1:G1 tartomány napjai így jelenjenek meg: 1. nap!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</si>
  <si>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14. feladat: </t>
    </r>
    <r>
      <rPr>
        <sz val="12"/>
        <color theme="1"/>
        <rFont val="Times New Roman"/>
        <family val="1"/>
        <charset val="238"/>
      </rPr>
      <t xml:space="preserve">A teljes munkalapon legyen a betűtípus Times New Roman, 12 pont méretben. Minden cella tartalma látszódjon teljesen!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</si>
  <si>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15. feladat: </t>
    </r>
    <r>
      <rPr>
        <sz val="12"/>
        <color theme="1"/>
        <rFont val="Times New Roman"/>
        <family val="1"/>
        <charset val="238"/>
      </rPr>
      <t xml:space="preserve">Az A1:G1 tartomány legyen félkövér és világoskék!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</si>
  <si>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 xml:space="preserve">16. feladat: </t>
    </r>
    <r>
      <rPr>
        <sz val="12"/>
        <color theme="1"/>
        <rFont val="Times New Roman"/>
        <family val="1"/>
        <charset val="238"/>
      </rPr>
      <t xml:space="preserve">Az A2:A31 tartomány legyen félkövér és narancssárga! </t>
    </r>
    <r>
      <rPr>
        <b/>
        <sz val="12"/>
        <color rgb="FF00B050"/>
        <rFont val="Times New Roman"/>
        <family val="1"/>
        <charset val="238"/>
      </rPr>
      <t>✅</t>
    </r>
  </si>
  <si>
    <t>5. óra</t>
  </si>
  <si>
    <t>Születések</t>
  </si>
  <si>
    <t>A "Születések" munkalapon a diákok születési dátumai találhatók.</t>
  </si>
  <si>
    <t>Iskolaidő</t>
  </si>
  <si>
    <t>Az iskolaidő munkalapon a diákok iskolába érkezésének és az iskolából való távozásának időpontjai szerepelnek.</t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</si>
  <si>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>: Határozzuk meg az F oszlopban, hogy a diákok a hét melyik napján születtek!</t>
    </r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</si>
  <si>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A J8-as cellába írjuk be, hány diák töltött legalább 8 órát az iskolában!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</si>
  <si>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:A J6-os és J7-es cellába írjuk be, hogy mikor érkezett az első diák és mikor távozott az utolsó tanuló!</t>
    </r>
  </si>
  <si>
    <t>Születési dátum</t>
  </si>
  <si>
    <t>Hány napos ma?</t>
  </si>
  <si>
    <t>Hány éves az adott év dec. 31-én</t>
  </si>
  <si>
    <t>A hónap melyik felében született?</t>
  </si>
  <si>
    <t>Milyen nap?</t>
  </si>
  <si>
    <t>Hónap</t>
  </si>
  <si>
    <t>Év</t>
  </si>
  <si>
    <t>Nap</t>
  </si>
  <si>
    <t>Hónap (számmal)</t>
  </si>
  <si>
    <t>Fő</t>
  </si>
  <si>
    <t>Vizsgált év</t>
  </si>
  <si>
    <t>Érkezés</t>
  </si>
  <si>
    <t>Távozás</t>
  </si>
  <si>
    <t>Iskolában töltött idő</t>
  </si>
  <si>
    <t>Figyelmeztetés</t>
  </si>
  <si>
    <t>Percek</t>
  </si>
  <si>
    <t>Óra</t>
  </si>
  <si>
    <t>Legkorábban érkező</t>
  </si>
  <si>
    <t>Legkésőbb távozó</t>
  </si>
  <si>
    <t>Sok idő</t>
  </si>
  <si>
    <r>
      <t>14. feladat</t>
    </r>
    <r>
      <rPr>
        <sz val="12"/>
        <color theme="1"/>
        <rFont val="Times New Roman"/>
        <family val="1"/>
        <charset val="238"/>
      </rPr>
      <t>: A X oszlopban számítsd ki a diákok átlagát, függvénnyel kerekítve 2 tizedesjegyre!</t>
    </r>
    <r>
      <rPr>
        <b/>
        <sz val="12"/>
        <color theme="1"/>
        <rFont val="Times New Roman"/>
        <family val="1"/>
        <charset val="238"/>
      </rPr>
      <t xml:space="preserve"> </t>
    </r>
    <r>
      <rPr>
        <b/>
        <sz val="12"/>
        <color rgb="FF00B050"/>
        <rFont val="Times New Roman"/>
        <family val="1"/>
        <charset val="238"/>
      </rPr>
      <t>✅</t>
    </r>
  </si>
  <si>
    <t>6. óra</t>
  </si>
  <si>
    <t>Büfé</t>
  </si>
  <si>
    <t>A "Büfé" munkalap a diákok moziban elköltött pénzösszegét mutatja be napi bontásban az adott időszakban. Ha egy cella üres, akkor a diák aznap nem ment moziba.</t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</si>
  <si>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>: Számítsd ki a napi bevételt a 33. sorban függvénnyel!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</si>
  <si>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>: Számítsd ki a B35-ös cellába azon napok összbevételét, ahol a napi bevétel legalább 75000 Forint volt!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</si>
  <si>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>: Számítsd ki az O oszlopban az egyes gyerekek összköltését!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</si>
  <si>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>: Add meg a B38-as cellába a sokat költő diákok számát a B37-es cella alapján! Működjön változó értéknél is.</t>
    </r>
  </si>
  <si>
    <r>
      <rPr>
        <b/>
        <sz val="12"/>
        <color theme="1"/>
        <rFont val="Times New Roman"/>
        <family val="1"/>
        <charset val="238"/>
      </rPr>
      <t>5. feladat</t>
    </r>
    <r>
      <rPr>
        <sz val="12"/>
        <color theme="1"/>
        <rFont val="Times New Roman"/>
        <family val="1"/>
        <charset val="238"/>
      </rPr>
      <t>: Add meg a vizsgált időszak napjainak számát a B40-es cellába!</t>
    </r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</si>
  <si>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>: Add meg a B41-es cellába a mindenkori dátumot!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</si>
  <si>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>: Állíts be Forint számformátumot a B2:M31 tartományra!</t>
    </r>
  </si>
  <si>
    <t>Pontszámok</t>
  </si>
  <si>
    <t>A "Pontszámok" munkalap a diákok filmértékeléseit mutatja be. Az értékelés lehet pontszámmal, vagy szövegesen.</t>
  </si>
  <si>
    <r>
      <rPr>
        <b/>
        <sz val="12"/>
        <color theme="1"/>
        <rFont val="Times New Roman"/>
        <family val="1"/>
        <charset val="238"/>
      </rPr>
      <t>8. feladat</t>
    </r>
    <r>
      <rPr>
        <sz val="12"/>
        <color theme="1"/>
        <rFont val="Times New Roman"/>
        <family val="1"/>
        <charset val="238"/>
      </rPr>
      <t>: Számítsd ki az O oszlopban a diákok átlagos pontját, függvénnyel kerekítve két tizedesjegyre!</t>
    </r>
  </si>
  <si>
    <r>
      <rPr>
        <b/>
        <sz val="12"/>
        <color theme="1"/>
        <rFont val="Times New Roman"/>
        <family val="1"/>
        <charset val="238"/>
      </rPr>
      <t>9. feladat</t>
    </r>
    <r>
      <rPr>
        <sz val="12"/>
        <color theme="1"/>
        <rFont val="Times New Roman"/>
        <family val="1"/>
        <charset val="238"/>
      </rPr>
      <t>: Add meg a B37-es cellában az elmaradt értékelések számát!</t>
    </r>
  </si>
  <si>
    <r>
      <rPr>
        <b/>
        <sz val="12"/>
        <color theme="1"/>
        <rFont val="Times New Roman"/>
        <family val="1"/>
        <charset val="238"/>
      </rPr>
      <t>10. feladat</t>
    </r>
    <r>
      <rPr>
        <sz val="12"/>
        <color theme="1"/>
        <rFont val="Times New Roman"/>
        <family val="1"/>
        <charset val="238"/>
      </rPr>
      <t>: Add meg a B38-as cellában a szöveges értékelések számát!</t>
    </r>
  </si>
  <si>
    <r>
      <rPr>
        <b/>
        <sz val="12"/>
        <color theme="1"/>
        <rFont val="Times New Roman"/>
        <family val="1"/>
        <charset val="238"/>
      </rPr>
      <t>11. feladat</t>
    </r>
    <r>
      <rPr>
        <sz val="12"/>
        <color theme="1"/>
        <rFont val="Times New Roman"/>
        <family val="1"/>
        <charset val="238"/>
      </rPr>
      <t>: Add meg a B39-es cellában a "kiváló" értékelések számát!</t>
    </r>
  </si>
  <si>
    <r>
      <rPr>
        <b/>
        <sz val="12"/>
        <color theme="1"/>
        <rFont val="Times New Roman"/>
        <family val="1"/>
        <charset val="238"/>
      </rPr>
      <t>12. feladat:</t>
    </r>
    <r>
      <rPr>
        <sz val="12"/>
        <color theme="1"/>
        <rFont val="Times New Roman"/>
        <family val="1"/>
        <charset val="238"/>
      </rPr>
      <t xml:space="preserve"> Add meg a B40-es cellában a legalább 75 pontot elért  értékelések számát!</t>
    </r>
  </si>
  <si>
    <r>
      <rPr>
        <b/>
        <sz val="12"/>
        <color theme="1"/>
        <rFont val="Times New Roman"/>
        <family val="1"/>
        <charset val="238"/>
      </rPr>
      <t>13. feladat</t>
    </r>
    <r>
      <rPr>
        <sz val="12"/>
        <color theme="1"/>
        <rFont val="Times New Roman"/>
        <family val="1"/>
        <charset val="238"/>
      </rPr>
      <t>: Add meg a legrosszabb (B41) és legjobb (B42) pontszámokat!</t>
    </r>
  </si>
  <si>
    <r>
      <rPr>
        <b/>
        <sz val="12"/>
        <color theme="1"/>
        <rFont val="Times New Roman"/>
        <family val="1"/>
        <charset val="238"/>
      </rPr>
      <t>14. feladat</t>
    </r>
    <r>
      <rPr>
        <sz val="12"/>
        <color theme="1"/>
        <rFont val="Times New Roman"/>
        <family val="1"/>
        <charset val="238"/>
      </rPr>
      <t>: Add meg a negyedik legjobb (B43) és ötödik legrosszabb (B44) értékelés pontszámát!</t>
    </r>
  </si>
  <si>
    <r>
      <rPr>
        <b/>
        <sz val="12"/>
        <color theme="1"/>
        <rFont val="Times New Roman"/>
        <family val="1"/>
        <charset val="238"/>
      </rPr>
      <t>15. feladat</t>
    </r>
    <r>
      <rPr>
        <sz val="12"/>
        <color theme="1"/>
        <rFont val="Times New Roman"/>
        <family val="1"/>
        <charset val="238"/>
      </rPr>
      <t>: Írd ki a P oszlopba azon diákok nevét, akik minden filmre értékelést adtak! Ha ez nem teljesül, ne jelenjen meg semmi!</t>
    </r>
  </si>
  <si>
    <r>
      <rPr>
        <b/>
        <sz val="12"/>
        <color theme="1"/>
        <rFont val="Times New Roman"/>
        <family val="1"/>
        <charset val="238"/>
      </rPr>
      <t>16. feladat:</t>
    </r>
    <r>
      <rPr>
        <sz val="12"/>
        <color theme="1"/>
        <rFont val="Times New Roman"/>
        <family val="1"/>
        <charset val="238"/>
      </rPr>
      <t xml:space="preserve"> Állítsd be, hogy a B2:M31 tartomány pontszámainál jelenjen meg a "pont" szöveg!</t>
    </r>
  </si>
  <si>
    <r>
      <rPr>
        <b/>
        <sz val="12"/>
        <color theme="1"/>
        <rFont val="Times New Roman"/>
        <family val="1"/>
        <charset val="238"/>
      </rPr>
      <t>17. feladat</t>
    </r>
    <r>
      <rPr>
        <sz val="12"/>
        <color theme="1"/>
        <rFont val="Times New Roman"/>
        <family val="1"/>
        <charset val="238"/>
      </rPr>
      <t>: Készíts oszlopdiagramot az átlagpontszámokról!</t>
    </r>
  </si>
  <si>
    <r>
      <rPr>
        <b/>
        <sz val="12"/>
        <color theme="1"/>
        <rFont val="Times New Roman"/>
        <family val="1"/>
        <charset val="238"/>
      </rPr>
      <t>18. feladat</t>
    </r>
    <r>
      <rPr>
        <sz val="12"/>
        <color theme="1"/>
        <rFont val="Times New Roman"/>
        <family val="1"/>
        <charset val="238"/>
      </rPr>
      <t>: A diagram címe "Átlagpontszámok" legyen!</t>
    </r>
  </si>
  <si>
    <r>
      <rPr>
        <b/>
        <sz val="12"/>
        <color theme="1"/>
        <rFont val="Times New Roman"/>
        <family val="1"/>
        <charset val="238"/>
      </rPr>
      <t>19. feladat</t>
    </r>
    <r>
      <rPr>
        <sz val="12"/>
        <color theme="1"/>
        <rFont val="Times New Roman"/>
        <family val="1"/>
        <charset val="238"/>
      </rPr>
      <t>: Helyezd át a diagramot egy új, "Átlagok" nevű munkalapra!</t>
    </r>
  </si>
  <si>
    <r>
      <rPr>
        <b/>
        <sz val="12"/>
        <color theme="1"/>
        <rFont val="Times New Roman"/>
        <family val="1"/>
        <charset val="238"/>
      </rPr>
      <t>20. feladat:</t>
    </r>
    <r>
      <rPr>
        <sz val="12"/>
        <color theme="1"/>
        <rFont val="Times New Roman"/>
        <family val="1"/>
        <charset val="238"/>
      </rPr>
      <t xml:space="preserve"> A függőleges tengelyen szerepeljen a "Pont" szó!</t>
    </r>
  </si>
  <si>
    <r>
      <rPr>
        <b/>
        <sz val="12"/>
        <color theme="1"/>
        <rFont val="Times New Roman"/>
        <family val="1"/>
        <charset val="238"/>
      </rPr>
      <t>21. feladat</t>
    </r>
    <r>
      <rPr>
        <sz val="12"/>
        <color theme="1"/>
        <rFont val="Times New Roman"/>
        <family val="1"/>
        <charset val="238"/>
      </rPr>
      <t>: A diákok neve jelenjen meg a mintához hasonlóan!</t>
    </r>
  </si>
  <si>
    <r>
      <rPr>
        <b/>
        <sz val="12"/>
        <color theme="1"/>
        <rFont val="Times New Roman"/>
        <family val="1"/>
        <charset val="238"/>
      </rPr>
      <t>22. feladat</t>
    </r>
    <r>
      <rPr>
        <sz val="12"/>
        <color theme="1"/>
        <rFont val="Times New Roman"/>
        <family val="1"/>
        <charset val="238"/>
      </rPr>
      <t>: Az oszlopok felett jelenjen meg az átlag pontos értéke!</t>
    </r>
  </si>
  <si>
    <r>
      <rPr>
        <b/>
        <sz val="12"/>
        <color theme="1"/>
        <rFont val="Times New Roman"/>
        <family val="1"/>
        <charset val="238"/>
      </rPr>
      <t>23. feladat</t>
    </r>
    <r>
      <rPr>
        <sz val="12"/>
        <color theme="1"/>
        <rFont val="Times New Roman"/>
        <family val="1"/>
        <charset val="238"/>
      </rPr>
      <t>: Jelenjen meg elsődleges vízszintes segédrács, melynek léptéke 2,5!</t>
    </r>
  </si>
  <si>
    <r>
      <rPr>
        <b/>
        <sz val="12"/>
        <color theme="1"/>
        <rFont val="Times New Roman"/>
        <family val="1"/>
        <charset val="238"/>
      </rPr>
      <t>24. feladat</t>
    </r>
    <r>
      <rPr>
        <sz val="12"/>
        <color theme="1"/>
        <rFont val="Times New Roman"/>
        <family val="1"/>
        <charset val="238"/>
      </rPr>
      <t>: Molnár Mária oszlopa legyen zöld színű, a többieké kék!</t>
    </r>
  </si>
  <si>
    <r>
      <rPr>
        <b/>
        <sz val="12"/>
        <color theme="1"/>
        <rFont val="Times New Roman"/>
        <family val="1"/>
        <charset val="238"/>
      </rPr>
      <t>1. feladat</t>
    </r>
    <r>
      <rPr>
        <sz val="12"/>
        <color theme="1"/>
        <rFont val="Times New Roman"/>
        <family val="1"/>
        <charset val="238"/>
      </rPr>
      <t xml:space="preserve">: Határozzuk meg a C oszlopban, hogy ma hány naposak a diákok, az aktuális naphoz viszonyítva!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</si>
  <si>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2. feladat</t>
    </r>
    <r>
      <rPr>
        <sz val="12"/>
        <color theme="1"/>
        <rFont val="Times New Roman"/>
        <family val="1"/>
        <charset val="238"/>
      </rPr>
      <t>: Adjuk meg az L7:L18 tartományban, hogy melyik hónapban hányan születtek!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</si>
  <si>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rPr>
        <b/>
        <sz val="12"/>
        <color theme="1"/>
        <rFont val="Times New Roman"/>
        <family val="1"/>
        <charset val="238"/>
      </rPr>
      <t>3. feladat</t>
    </r>
    <r>
      <rPr>
        <sz val="12"/>
        <color theme="1"/>
        <rFont val="Times New Roman"/>
        <family val="1"/>
        <charset val="238"/>
      </rPr>
      <t>: Adjuk meg a D oszlopban, hogy az L23-as cellában megadott év december 31-én hány évesek lesznek a diákok!</t>
    </r>
    <r>
      <rPr>
        <b/>
        <sz val="12"/>
        <color rgb="FF00B050"/>
        <rFont val="Times New Roman"/>
        <family val="1"/>
        <charset val="238"/>
      </rPr>
      <t xml:space="preserve"> ✅</t>
    </r>
  </si>
  <si>
    <r>
      <rPr>
        <b/>
        <sz val="12"/>
        <color theme="1"/>
        <rFont val="Times New Roman"/>
        <family val="1"/>
        <charset val="238"/>
      </rPr>
      <t>4. feladat</t>
    </r>
    <r>
      <rPr>
        <sz val="12"/>
        <color theme="1"/>
        <rFont val="Times New Roman"/>
        <family val="1"/>
        <charset val="238"/>
      </rPr>
      <t xml:space="preserve">: Adjuk meg az E oszlopban, hogy a diákok a hónap első vagy második felében születtek-e (16-ától már a második felébe tartoznak).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</si>
  <si>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6. feladat</t>
    </r>
    <r>
      <rPr>
        <sz val="12"/>
        <color theme="1"/>
        <rFont val="Times New Roman"/>
        <family val="1"/>
        <charset val="238"/>
      </rPr>
      <t xml:space="preserve">: Számoljuk ki a D oszlopban, hogy mennyi időt töltöttek az egyes diákok az iskolában! </t>
    </r>
    <r>
      <rPr>
        <b/>
        <sz val="12"/>
        <color rgb="FF00B050"/>
        <rFont val="Times New Roman"/>
        <family val="1"/>
        <charset val="238"/>
      </rPr>
      <t>✅</t>
    </r>
  </si>
  <si>
    <r>
      <rPr>
        <b/>
        <sz val="12"/>
        <color theme="1"/>
        <rFont val="Times New Roman"/>
        <family val="1"/>
        <charset val="238"/>
      </rPr>
      <t>7. feladat</t>
    </r>
    <r>
      <rPr>
        <sz val="12"/>
        <color theme="1"/>
        <rFont val="Times New Roman"/>
        <family val="1"/>
        <charset val="238"/>
      </rPr>
      <t xml:space="preserve">: Figyelmeztetést kapnak azok, akik a becsengetés (8 óra) előtt tíz perccel nincsenek az iskolában.
Az E oszlopban írjuk ki azon diákok nevét, akik figyelmeztetést kaptak, a többiek neve mellé ne írjunk semmit! </t>
    </r>
    <r>
      <rPr>
        <b/>
        <sz val="12"/>
        <color rgb="FF00B050"/>
        <rFont val="Times New Roman"/>
        <family val="1"/>
        <charset val="238"/>
      </rPr>
      <t>✅</t>
    </r>
  </si>
  <si>
    <t>Költés</t>
  </si>
  <si>
    <t/>
  </si>
  <si>
    <t>Napi bevétel</t>
  </si>
  <si>
    <t>Legalább 75000 Ft-t
elérő napok bevétele</t>
  </si>
  <si>
    <t>Soknak számít</t>
  </si>
  <si>
    <t>Sokat költött tanulók
száma</t>
  </si>
  <si>
    <t>Eltelt napok száma</t>
  </si>
  <si>
    <t>Aktuális dátum</t>
  </si>
  <si>
    <t>Átlagos értékelés</t>
  </si>
  <si>
    <t>Minden film</t>
  </si>
  <si>
    <t>nem nézném újra</t>
  </si>
  <si>
    <t>kiváló</t>
  </si>
  <si>
    <t>darab</t>
  </si>
  <si>
    <t>nem értékelt filmek</t>
  </si>
  <si>
    <t>szövegesen értékelt filmek</t>
  </si>
  <si>
    <t>kiváló filmek</t>
  </si>
  <si>
    <t>jó filmek</t>
  </si>
  <si>
    <t>legrosszabb pontszám</t>
  </si>
  <si>
    <t>legjobb pontszám</t>
  </si>
  <si>
    <t>negyedik legjobb pontszám</t>
  </si>
  <si>
    <t>ötödik legrosszabb pontszám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</si>
</sst>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Ft&quot;"/>
    <numFmt numFmtId="165" formatCode="General&quot;. nap&quot;"/>
    <numFmt numFmtId="166" formatCode="dddd"/>
    <numFmt numFmtId="167" formatCode="[$-F400]h:mm:ss\ AM/PM"/>
    <numFmt numFmtId="168" formatCode="General&quot; pont&quot;"/>
  </numFmts>
  <fonts count="11" x14ac:knownFonts="1">
    <font>
      <sz val="11"/>
      <color theme="1"/>
      <name val="Aptos Narrow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2"/>
      <color rgb="FF00B05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/>
    </xf>
    <xf numFmtId="164" fontId="2" fillId="0" borderId="0" xfId="0" applyNumberFormat="1" applyFont="1"/>
    <xf numFmtId="0" fontId="4" fillId="2" borderId="0" xfId="0" applyFont="1" applyFill="1"/>
    <xf numFmtId="165" fontId="4" fillId="2" borderId="0" xfId="0" applyNumberFormat="1" applyFont="1" applyFill="1"/>
    <xf numFmtId="0" fontId="10" fillId="3" borderId="0" xfId="0" applyFont="1" applyFill="1"/>
    <xf numFmtId="0" fontId="4" fillId="3" borderId="0" xfId="0" applyFont="1" applyFill="1"/>
    <xf numFmtId="1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0" applyFont="1" applyAlignment="1">
      <alignment vertical="center"/>
    </xf>
    <xf numFmtId="168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Normá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5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3.xml"/><Relationship Id="rId10" Type="http://schemas.openxmlformats.org/officeDocument/2006/relationships/worksheet" Target="worksheets/sheet8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7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Átlagok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338-4CB9-956E-03CE6C980C91}"/>
              </c:ext>
            </c:extLst>
          </c:dPt>
          <c:cat>
            <c:strRef>
              <c:f>Matrica!$A$2:$A$31</c:f>
              <c:strCache>
                <c:ptCount val="30"/>
                <c:pt idx="0">
                  <c:v>Akcíós Áron</c:v>
                </c:pt>
                <c:pt idx="1">
                  <c:v>Antal János</c:v>
                </c:pt>
                <c:pt idx="2">
                  <c:v>Balogh Levente</c:v>
                </c:pt>
                <c:pt idx="3">
                  <c:v>Bazsa Rózsa</c:v>
                </c:pt>
                <c:pt idx="4">
                  <c:v>Cset Elek</c:v>
                </c:pt>
                <c:pt idx="5">
                  <c:v>Égető Napsugár</c:v>
                </c:pt>
                <c:pt idx="6">
                  <c:v>Farkas Piroska</c:v>
                </c:pt>
                <c:pt idx="7">
                  <c:v>Fehér Máté</c:v>
                </c:pt>
                <c:pt idx="8">
                  <c:v>Gyöngy Virág</c:v>
                </c:pt>
                <c:pt idx="9">
                  <c:v>Horváth Zsófia</c:v>
                </c:pt>
                <c:pt idx="10">
                  <c:v>Juhász Emese</c:v>
                </c:pt>
                <c:pt idx="11">
                  <c:v>Kala Pál</c:v>
                </c:pt>
                <c:pt idx="12">
                  <c:v>Kiss János</c:v>
                </c:pt>
                <c:pt idx="13">
                  <c:v>Koós Gizella</c:v>
                </c:pt>
                <c:pt idx="14">
                  <c:v>Kovács Ilona</c:v>
                </c:pt>
                <c:pt idx="15">
                  <c:v>Mészáros János Elek</c:v>
                </c:pt>
                <c:pt idx="16">
                  <c:v>Molnár Mária</c:v>
                </c:pt>
                <c:pt idx="17">
                  <c:v>Nagy Bence</c:v>
                </c:pt>
                <c:pt idx="18">
                  <c:v>Németh Helga</c:v>
                </c:pt>
                <c:pt idx="19">
                  <c:v>Oláh Flóra</c:v>
                </c:pt>
                <c:pt idx="20">
                  <c:v>Papp Péter</c:v>
                </c:pt>
                <c:pt idx="21">
                  <c:v>Rácz Jenő</c:v>
                </c:pt>
                <c:pt idx="22">
                  <c:v>Simon István</c:v>
                </c:pt>
                <c:pt idx="23">
                  <c:v>Szabó Anna</c:v>
                </c:pt>
                <c:pt idx="24">
                  <c:v>Takács Eszter</c:v>
                </c:pt>
                <c:pt idx="25">
                  <c:v>Tóth Géza</c:v>
                </c:pt>
                <c:pt idx="26">
                  <c:v>Török Helén</c:v>
                </c:pt>
                <c:pt idx="27">
                  <c:v>Vicc Elek</c:v>
                </c:pt>
                <c:pt idx="28">
                  <c:v>Zöld Alma</c:v>
                </c:pt>
                <c:pt idx="29">
                  <c:v>Zsíros B. Ödön</c:v>
                </c:pt>
              </c:strCache>
            </c:strRef>
          </c:cat>
          <c:val>
            <c:numRef>
              <c:f>Matrica!$X$2:$X$31</c:f>
              <c:numCache>
                <c:formatCode>General</c:formatCode>
                <c:ptCount val="30"/>
                <c:pt idx="0">
                  <c:v>2.8</c:v>
                </c:pt>
                <c:pt idx="1">
                  <c:v>2.93</c:v>
                </c:pt>
                <c:pt idx="2">
                  <c:v>2.67</c:v>
                </c:pt>
                <c:pt idx="3">
                  <c:v>3.27</c:v>
                </c:pt>
                <c:pt idx="4">
                  <c:v>3.67</c:v>
                </c:pt>
                <c:pt idx="5">
                  <c:v>2.73</c:v>
                </c:pt>
                <c:pt idx="6">
                  <c:v>2.67</c:v>
                </c:pt>
                <c:pt idx="7">
                  <c:v>2.73</c:v>
                </c:pt>
                <c:pt idx="8">
                  <c:v>2.87</c:v>
                </c:pt>
                <c:pt idx="9">
                  <c:v>2.87</c:v>
                </c:pt>
                <c:pt idx="10">
                  <c:v>2.8</c:v>
                </c:pt>
                <c:pt idx="11">
                  <c:v>3.27</c:v>
                </c:pt>
                <c:pt idx="12">
                  <c:v>2.8</c:v>
                </c:pt>
                <c:pt idx="13">
                  <c:v>2.33</c:v>
                </c:pt>
                <c:pt idx="14">
                  <c:v>3.4</c:v>
                </c:pt>
                <c:pt idx="15">
                  <c:v>3.33</c:v>
                </c:pt>
                <c:pt idx="16">
                  <c:v>2.67</c:v>
                </c:pt>
                <c:pt idx="17">
                  <c:v>3.47</c:v>
                </c:pt>
                <c:pt idx="18">
                  <c:v>3.73</c:v>
                </c:pt>
                <c:pt idx="19">
                  <c:v>3.27</c:v>
                </c:pt>
                <c:pt idx="20">
                  <c:v>3.67</c:v>
                </c:pt>
                <c:pt idx="21">
                  <c:v>2.93</c:v>
                </c:pt>
                <c:pt idx="22">
                  <c:v>2.73</c:v>
                </c:pt>
                <c:pt idx="23">
                  <c:v>3.07</c:v>
                </c:pt>
                <c:pt idx="24">
                  <c:v>2.8</c:v>
                </c:pt>
                <c:pt idx="25">
                  <c:v>2.8</c:v>
                </c:pt>
                <c:pt idx="26">
                  <c:v>2.5299999999999998</c:v>
                </c:pt>
                <c:pt idx="27">
                  <c:v>2.8</c:v>
                </c:pt>
                <c:pt idx="28">
                  <c:v>3.13</c:v>
                </c:pt>
                <c:pt idx="29">
                  <c:v>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38-4CB9-956E-03CE6C980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1083248"/>
        <c:axId val="801083664"/>
      </c:barChart>
      <c:catAx>
        <c:axId val="80108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664"/>
        <c:crosses val="autoZero"/>
        <c:auto val="1"/>
        <c:lblAlgn val="ctr"/>
        <c:lblOffset val="100"/>
        <c:noMultiLvlLbl val="0"/>
      </c:catAx>
      <c:valAx>
        <c:axId val="80108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01083248"/>
        <c:crosses val="autoZero"/>
        <c:crossBetween val="between"/>
        <c:min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542-4326-8348-6608E6B77796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2-4326-8348-6608E6B77796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542-4326-8348-6608E6B7779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(Sakk!$J$1:$K$1,Sakk!$M$1)</c:f>
              <c:strCache>
                <c:ptCount val="3"/>
                <c:pt idx="0">
                  <c:v>Győzelem</c:v>
                </c:pt>
                <c:pt idx="1">
                  <c:v>Döntetlen</c:v>
                </c:pt>
                <c:pt idx="2">
                  <c:v>Vereség</c:v>
                </c:pt>
              </c:strCache>
            </c:strRef>
          </c:cat>
          <c:val>
            <c:numRef>
              <c:f>(Sakk!$J$2:$K$2,Sakk!$M$2)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42-4326-8348-6608E6B77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94E091A-27EF-425F-9948-A32B36550E84}">
  <sheetPr/>
  <sheetViews>
    <sheetView zoomScale="11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630CA1E-866F-4314-8376-E8E041871278}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</xdr:row>
      <xdr:rowOff>0</xdr:rowOff>
    </xdr:from>
    <xdr:to>
      <xdr:col>0</xdr:col>
      <xdr:colOff>6179541</xdr:colOff>
      <xdr:row>149</xdr:row>
      <xdr:rowOff>19049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16EE6D06-8D1C-4FA4-9209-1953E1D8D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974800"/>
          <a:ext cx="6179541" cy="4000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66824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C5558D-815A-4CBB-B064-ADD5576886F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0308" cy="607646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15B459-8658-46BF-8F1B-409B731FB1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A0E51-1273-40B4-A68C-5355DD00DE69}">
  <dimension ref="A1:J126"/>
  <sheetViews>
    <sheetView showGridLines="0" tabSelected="1" topLeftCell="A104" zoomScaleNormal="100" workbookViewId="0">
      <selection activeCell="A128" sqref="A128"/>
    </sheetView>
  </sheetViews>
  <sheetFormatPr defaultColWidth="9.140625" defaultRowHeight="14.25" x14ac:dyDescent="0.2"/>
  <cols>
    <col min="1" max="1" width="139" style="4" bestFit="1" customWidth="1"/>
    <col min="2" max="16384" width="9.140625" style="4"/>
  </cols>
  <sheetData>
    <row r="1" spans="1:5" ht="22.5" x14ac:dyDescent="0.2">
      <c r="A1" s="12" t="s">
        <v>82</v>
      </c>
    </row>
    <row r="3" spans="1:5" ht="15.75" x14ac:dyDescent="0.2">
      <c r="A3" s="7" t="s">
        <v>54</v>
      </c>
    </row>
    <row r="5" spans="1:5" s="10" customFormat="1" ht="24.95" customHeight="1" x14ac:dyDescent="0.25">
      <c r="A5" s="8" t="s">
        <v>55</v>
      </c>
      <c r="B5" s="9"/>
      <c r="C5" s="9"/>
      <c r="D5" s="9"/>
      <c r="E5" s="9"/>
    </row>
    <row r="6" spans="1:5" ht="15.75" x14ac:dyDescent="0.25">
      <c r="A6" s="2" t="s">
        <v>57</v>
      </c>
      <c r="B6" s="2"/>
      <c r="C6" s="2"/>
      <c r="D6" s="2"/>
      <c r="E6" s="2"/>
    </row>
    <row r="7" spans="1:5" ht="15.75" x14ac:dyDescent="0.25">
      <c r="A7" s="5" t="s">
        <v>83</v>
      </c>
      <c r="B7" s="2"/>
      <c r="C7" s="2"/>
      <c r="D7" s="2"/>
      <c r="E7" s="2"/>
    </row>
    <row r="8" spans="1:5" ht="15.75" x14ac:dyDescent="0.25">
      <c r="A8" s="5" t="s">
        <v>84</v>
      </c>
      <c r="B8" s="2"/>
      <c r="C8" s="2"/>
      <c r="D8" s="2"/>
      <c r="E8" s="2"/>
    </row>
    <row r="9" spans="1:5" ht="15.75" x14ac:dyDescent="0.25">
      <c r="A9" s="5" t="s">
        <v>85</v>
      </c>
      <c r="B9" s="2"/>
      <c r="C9" s="2"/>
      <c r="D9" s="2"/>
      <c r="E9" s="2"/>
    </row>
    <row r="10" spans="1:5" ht="47.25" x14ac:dyDescent="0.25">
      <c r="A10" s="6" t="s">
        <v>108</v>
      </c>
      <c r="B10" s="2"/>
      <c r="C10" s="2"/>
      <c r="D10" s="2"/>
      <c r="E10" s="2"/>
    </row>
    <row r="11" spans="1:5" ht="15.75" x14ac:dyDescent="0.25">
      <c r="A11" s="2"/>
      <c r="B11" s="2"/>
      <c r="C11" s="2"/>
      <c r="D11" s="2"/>
      <c r="E11" s="2"/>
    </row>
    <row r="12" spans="1:5" s="10" customFormat="1" ht="24.95" customHeight="1" x14ac:dyDescent="0.25">
      <c r="A12" s="8" t="s">
        <v>56</v>
      </c>
      <c r="B12" s="9"/>
      <c r="C12" s="9"/>
      <c r="D12" s="9"/>
      <c r="E12" s="9"/>
    </row>
    <row r="13" spans="1:5" ht="15.75" x14ac:dyDescent="0.25">
      <c r="A13" s="2" t="s">
        <v>73</v>
      </c>
      <c r="B13" s="2"/>
      <c r="C13" s="2"/>
      <c r="D13" s="2"/>
      <c r="E13" s="2"/>
    </row>
    <row r="14" spans="1:5" ht="15.75" x14ac:dyDescent="0.25">
      <c r="A14" s="5" t="s">
        <v>86</v>
      </c>
      <c r="B14" s="2"/>
      <c r="C14" s="2"/>
      <c r="D14" s="2"/>
      <c r="E14" s="2"/>
    </row>
    <row r="15" spans="1:5" ht="15.75" x14ac:dyDescent="0.25">
      <c r="A15" s="5" t="s">
        <v>87</v>
      </c>
      <c r="B15" s="2"/>
      <c r="C15" s="2"/>
      <c r="D15" s="2"/>
      <c r="E15" s="2"/>
    </row>
    <row r="16" spans="1:5" ht="15.75" x14ac:dyDescent="0.25">
      <c r="A16" s="5" t="s">
        <v>88</v>
      </c>
      <c r="B16" s="2"/>
      <c r="C16" s="2"/>
      <c r="D16" s="2"/>
      <c r="E16" s="2"/>
    </row>
    <row r="17" spans="1:5" ht="15.75" x14ac:dyDescent="0.25">
      <c r="A17" s="2"/>
      <c r="B17" s="2"/>
      <c r="C17" s="2"/>
      <c r="D17" s="2"/>
      <c r="E17" s="2"/>
    </row>
    <row r="18" spans="1:5" ht="15.75" x14ac:dyDescent="0.25">
      <c r="A18" s="7" t="s">
        <v>58</v>
      </c>
      <c r="B18" s="2"/>
      <c r="C18" s="2"/>
      <c r="D18" s="2"/>
      <c r="E18" s="2"/>
    </row>
    <row r="19" spans="1:5" ht="15.75" x14ac:dyDescent="0.25">
      <c r="A19" s="2"/>
      <c r="B19" s="2"/>
      <c r="C19" s="2"/>
      <c r="D19" s="2"/>
      <c r="E19" s="2"/>
    </row>
    <row r="20" spans="1:5" s="10" customFormat="1" ht="24.95" customHeight="1" x14ac:dyDescent="0.25">
      <c r="A20" s="8" t="s">
        <v>56</v>
      </c>
      <c r="B20" s="9"/>
      <c r="C20" s="9"/>
      <c r="D20" s="9"/>
      <c r="E20" s="9"/>
    </row>
    <row r="21" spans="1:5" ht="15.75" x14ac:dyDescent="0.25">
      <c r="A21" s="5" t="s">
        <v>89</v>
      </c>
      <c r="B21" s="2"/>
      <c r="C21" s="2"/>
      <c r="D21" s="2"/>
      <c r="E21" s="2"/>
    </row>
    <row r="22" spans="1:5" ht="15.75" x14ac:dyDescent="0.25">
      <c r="A22" s="5" t="s">
        <v>90</v>
      </c>
      <c r="B22" s="2"/>
      <c r="C22" s="2"/>
      <c r="D22" s="2"/>
      <c r="E22" s="2"/>
    </row>
    <row r="23" spans="1:5" ht="15.75" x14ac:dyDescent="0.25">
      <c r="A23" s="5" t="s">
        <v>91</v>
      </c>
      <c r="B23" s="2"/>
      <c r="C23" s="2"/>
      <c r="D23" s="2"/>
      <c r="E23" s="2"/>
    </row>
    <row r="24" spans="1:5" ht="15.75" x14ac:dyDescent="0.25">
      <c r="A24" s="5" t="s">
        <v>74</v>
      </c>
      <c r="B24" s="2"/>
      <c r="C24" s="2"/>
      <c r="D24" s="2"/>
      <c r="E24" s="2"/>
    </row>
    <row r="25" spans="1:5" ht="15.75" x14ac:dyDescent="0.25">
      <c r="A25" s="5" t="s">
        <v>75</v>
      </c>
      <c r="B25" s="2"/>
      <c r="C25" s="2"/>
      <c r="D25" s="2"/>
      <c r="E25" s="2"/>
    </row>
    <row r="26" spans="1:5" ht="15.75" x14ac:dyDescent="0.25">
      <c r="A26" s="5" t="s">
        <v>76</v>
      </c>
      <c r="B26" s="2"/>
      <c r="C26" s="2"/>
      <c r="D26" s="2"/>
      <c r="E26" s="2"/>
    </row>
    <row r="27" spans="1:5" ht="15.75" x14ac:dyDescent="0.25">
      <c r="A27" s="2"/>
      <c r="B27" s="2"/>
      <c r="C27" s="2"/>
      <c r="D27" s="2"/>
      <c r="E27" s="2"/>
    </row>
    <row r="28" spans="1:5" s="10" customFormat="1" ht="24.95" customHeight="1" x14ac:dyDescent="0.25">
      <c r="A28" s="8" t="s">
        <v>55</v>
      </c>
      <c r="B28" s="9"/>
      <c r="C28" s="9"/>
      <c r="D28" s="9"/>
      <c r="E28" s="9"/>
    </row>
    <row r="29" spans="1:5" ht="15.75" x14ac:dyDescent="0.25">
      <c r="A29" s="5" t="s">
        <v>161</v>
      </c>
      <c r="B29" s="2"/>
      <c r="C29" s="2"/>
      <c r="D29" s="2"/>
      <c r="E29" s="2"/>
    </row>
    <row r="30" spans="1:5" ht="15.75" x14ac:dyDescent="0.25">
      <c r="A30" s="5" t="s">
        <v>77</v>
      </c>
      <c r="B30" s="2"/>
      <c r="C30" s="2"/>
      <c r="D30" s="2"/>
      <c r="E30" s="2"/>
    </row>
    <row r="31" spans="1:5" ht="15.75" x14ac:dyDescent="0.25">
      <c r="A31" s="5" t="s">
        <v>78</v>
      </c>
      <c r="B31" s="2"/>
      <c r="C31" s="2"/>
      <c r="D31" s="2"/>
      <c r="E31" s="2"/>
    </row>
    <row r="32" spans="1:5" ht="15.75" x14ac:dyDescent="0.25">
      <c r="A32" s="5" t="s">
        <v>109</v>
      </c>
      <c r="B32" s="2"/>
      <c r="C32" s="2"/>
      <c r="D32" s="2"/>
      <c r="E32" s="2"/>
    </row>
    <row r="34" spans="1:1" ht="22.5" x14ac:dyDescent="0.2">
      <c r="A34" s="12" t="s">
        <v>79</v>
      </c>
    </row>
    <row r="36" spans="1:1" ht="15.75" x14ac:dyDescent="0.25">
      <c r="A36" s="11" t="s">
        <v>80</v>
      </c>
    </row>
    <row r="37" spans="1:1" ht="15.75" x14ac:dyDescent="0.25">
      <c r="A37" s="2" t="s">
        <v>102</v>
      </c>
    </row>
    <row r="38" spans="1:1" ht="15.75" x14ac:dyDescent="0.25">
      <c r="A38" s="2" t="s">
        <v>103</v>
      </c>
    </row>
    <row r="39" spans="1:1" ht="15.75" x14ac:dyDescent="0.25">
      <c r="A39" s="2" t="s">
        <v>104</v>
      </c>
    </row>
    <row r="40" spans="1:1" ht="15.75" x14ac:dyDescent="0.25">
      <c r="A40" s="2" t="s">
        <v>105</v>
      </c>
    </row>
    <row r="41" spans="1:1" ht="15.75" x14ac:dyDescent="0.25">
      <c r="A41" s="2" t="s">
        <v>106</v>
      </c>
    </row>
    <row r="42" spans="1:1" ht="15.75" x14ac:dyDescent="0.25">
      <c r="A42" s="2" t="s">
        <v>107</v>
      </c>
    </row>
    <row r="43" spans="1:1" ht="15.75" x14ac:dyDescent="0.25">
      <c r="A43" s="2"/>
    </row>
    <row r="44" spans="1:1" ht="15.75" x14ac:dyDescent="0.25">
      <c r="A44" s="11" t="s">
        <v>81</v>
      </c>
    </row>
    <row r="45" spans="1:1" ht="15.75" x14ac:dyDescent="0.25">
      <c r="A45" s="2" t="s">
        <v>114</v>
      </c>
    </row>
    <row r="46" spans="1:1" ht="15.75" x14ac:dyDescent="0.25">
      <c r="A46" s="2" t="s">
        <v>110</v>
      </c>
    </row>
    <row r="47" spans="1:1" ht="15.75" x14ac:dyDescent="0.25">
      <c r="A47" s="2" t="s">
        <v>111</v>
      </c>
    </row>
    <row r="48" spans="1:1" ht="15.75" x14ac:dyDescent="0.25">
      <c r="A48" s="2" t="s">
        <v>112</v>
      </c>
    </row>
    <row r="49" spans="1:10" ht="15.75" x14ac:dyDescent="0.25">
      <c r="A49" s="2" t="s">
        <v>113</v>
      </c>
    </row>
    <row r="51" spans="1:10" ht="25.5" x14ac:dyDescent="0.2">
      <c r="A51" s="12" t="s">
        <v>92</v>
      </c>
      <c r="B51" s="14"/>
      <c r="C51" s="14"/>
      <c r="D51" s="14"/>
      <c r="E51" s="14"/>
      <c r="F51" s="14"/>
      <c r="G51" s="14"/>
      <c r="H51" s="14"/>
      <c r="I51" s="14"/>
      <c r="J51" s="14"/>
    </row>
    <row r="52" spans="1:10" ht="15.75" x14ac:dyDescent="0.25">
      <c r="A52" s="2"/>
    </row>
    <row r="53" spans="1:10" ht="15.75" x14ac:dyDescent="0.25">
      <c r="A53" s="2" t="s">
        <v>93</v>
      </c>
    </row>
    <row r="54" spans="1:10" ht="15.75" x14ac:dyDescent="0.25">
      <c r="A54" s="11" t="s">
        <v>94</v>
      </c>
    </row>
    <row r="55" spans="1:10" ht="15.75" x14ac:dyDescent="0.25">
      <c r="A55" s="2" t="s">
        <v>122</v>
      </c>
    </row>
    <row r="56" spans="1:10" ht="15.75" x14ac:dyDescent="0.25">
      <c r="A56" s="2" t="s">
        <v>123</v>
      </c>
    </row>
    <row r="57" spans="1:10" ht="15.75" x14ac:dyDescent="0.25">
      <c r="A57" s="2" t="s">
        <v>124</v>
      </c>
    </row>
    <row r="58" spans="1:10" ht="15.75" x14ac:dyDescent="0.25">
      <c r="A58" s="2" t="s">
        <v>125</v>
      </c>
    </row>
    <row r="59" spans="1:10" ht="31.5" x14ac:dyDescent="0.25">
      <c r="A59" s="13" t="s">
        <v>126</v>
      </c>
    </row>
    <row r="60" spans="1:10" ht="15.75" x14ac:dyDescent="0.25">
      <c r="A60" s="2" t="s">
        <v>127</v>
      </c>
    </row>
    <row r="61" spans="1:10" ht="15.75" x14ac:dyDescent="0.25">
      <c r="A61" s="2"/>
    </row>
    <row r="62" spans="1:10" ht="15.75" x14ac:dyDescent="0.25">
      <c r="A62" s="11" t="s">
        <v>95</v>
      </c>
    </row>
    <row r="63" spans="1:10" ht="15.75" x14ac:dyDescent="0.25">
      <c r="A63" s="2" t="s">
        <v>96</v>
      </c>
    </row>
    <row r="64" spans="1:10" ht="15.75" x14ac:dyDescent="0.25">
      <c r="A64" s="2" t="s">
        <v>97</v>
      </c>
    </row>
    <row r="65" spans="1:1" ht="15.75" x14ac:dyDescent="0.25">
      <c r="A65" s="2" t="s">
        <v>98</v>
      </c>
    </row>
    <row r="66" spans="1:1" ht="15.75" x14ac:dyDescent="0.25">
      <c r="A66" s="2" t="s">
        <v>99</v>
      </c>
    </row>
    <row r="67" spans="1:1" ht="15.75" x14ac:dyDescent="0.25">
      <c r="A67" s="2" t="s">
        <v>100</v>
      </c>
    </row>
    <row r="68" spans="1:1" ht="15.75" x14ac:dyDescent="0.25">
      <c r="A68" s="2"/>
    </row>
    <row r="69" spans="1:1" ht="15.75" x14ac:dyDescent="0.25">
      <c r="A69" s="11" t="s">
        <v>101</v>
      </c>
    </row>
    <row r="70" spans="1:1" ht="15.75" x14ac:dyDescent="0.25">
      <c r="A70" s="2" t="s">
        <v>128</v>
      </c>
    </row>
    <row r="71" spans="1:1" ht="15.75" x14ac:dyDescent="0.25">
      <c r="A71" s="2" t="s">
        <v>129</v>
      </c>
    </row>
    <row r="72" spans="1:1" ht="15.75" x14ac:dyDescent="0.25">
      <c r="A72" s="2" t="s">
        <v>130</v>
      </c>
    </row>
    <row r="73" spans="1:1" ht="15.75" x14ac:dyDescent="0.25">
      <c r="A73" s="2" t="s">
        <v>131</v>
      </c>
    </row>
    <row r="74" spans="1:1" ht="15.75" x14ac:dyDescent="0.25">
      <c r="A74" s="2" t="s">
        <v>132</v>
      </c>
    </row>
    <row r="76" spans="1:1" ht="22.5" x14ac:dyDescent="0.2">
      <c r="A76" s="12" t="s">
        <v>133</v>
      </c>
    </row>
    <row r="77" spans="1:1" ht="15.75" x14ac:dyDescent="0.25">
      <c r="A77" s="2"/>
    </row>
    <row r="78" spans="1:1" ht="15.75" x14ac:dyDescent="0.25">
      <c r="A78" s="11" t="s">
        <v>134</v>
      </c>
    </row>
    <row r="79" spans="1:1" ht="15.75" x14ac:dyDescent="0.25">
      <c r="A79" s="2" t="s">
        <v>135</v>
      </c>
    </row>
    <row r="80" spans="1:1" ht="15.75" x14ac:dyDescent="0.25">
      <c r="A80" s="2" t="s">
        <v>191</v>
      </c>
    </row>
    <row r="81" spans="1:10" ht="15.75" x14ac:dyDescent="0.25">
      <c r="A81" s="2" t="s">
        <v>192</v>
      </c>
    </row>
    <row r="82" spans="1:10" ht="15.75" x14ac:dyDescent="0.25">
      <c r="A82" s="2" t="s">
        <v>193</v>
      </c>
    </row>
    <row r="83" spans="1:10" ht="15.75" x14ac:dyDescent="0.25">
      <c r="A83" s="2" t="s">
        <v>194</v>
      </c>
    </row>
    <row r="84" spans="1:10" ht="15.75" x14ac:dyDescent="0.25">
      <c r="A84" s="2" t="s">
        <v>138</v>
      </c>
    </row>
    <row r="85" spans="1:10" ht="15.75" x14ac:dyDescent="0.25">
      <c r="A85" s="2"/>
    </row>
    <row r="86" spans="1:10" ht="15.75" x14ac:dyDescent="0.25">
      <c r="A86" s="2"/>
    </row>
    <row r="87" spans="1:10" ht="15.75" x14ac:dyDescent="0.25">
      <c r="A87" s="11" t="s">
        <v>136</v>
      </c>
    </row>
    <row r="88" spans="1:10" ht="15.75" x14ac:dyDescent="0.25">
      <c r="A88" s="2" t="s">
        <v>137</v>
      </c>
    </row>
    <row r="89" spans="1:10" ht="15.75" x14ac:dyDescent="0.25">
      <c r="A89" s="2" t="s">
        <v>195</v>
      </c>
    </row>
    <row r="90" spans="1:10" ht="31.5" x14ac:dyDescent="0.25">
      <c r="A90" s="13" t="s">
        <v>196</v>
      </c>
    </row>
    <row r="91" spans="1:10" ht="15.75" x14ac:dyDescent="0.25">
      <c r="A91" s="2" t="s">
        <v>139</v>
      </c>
    </row>
    <row r="92" spans="1:10" ht="15.75" x14ac:dyDescent="0.25">
      <c r="A92" s="2" t="s">
        <v>140</v>
      </c>
    </row>
    <row r="94" spans="1:10" ht="22.5" x14ac:dyDescent="0.2">
      <c r="A94" s="12" t="s">
        <v>162</v>
      </c>
      <c r="B94" s="23"/>
      <c r="C94" s="23"/>
      <c r="D94" s="23"/>
      <c r="E94" s="23"/>
      <c r="F94" s="23"/>
      <c r="G94" s="23"/>
      <c r="H94" s="23"/>
      <c r="I94" s="23"/>
      <c r="J94" s="23"/>
    </row>
    <row r="95" spans="1:10" ht="15.75" x14ac:dyDescent="0.25">
      <c r="A95" s="2"/>
      <c r="B95" s="2"/>
    </row>
    <row r="96" spans="1:10" ht="15.75" x14ac:dyDescent="0.25">
      <c r="A96" s="11" t="s">
        <v>163</v>
      </c>
      <c r="B96" s="2"/>
    </row>
    <row r="97" spans="1:2" ht="15.75" x14ac:dyDescent="0.25">
      <c r="A97" s="2" t="s">
        <v>164</v>
      </c>
      <c r="B97" s="2"/>
    </row>
    <row r="98" spans="1:2" ht="15.75" x14ac:dyDescent="0.25">
      <c r="A98" s="2" t="s">
        <v>165</v>
      </c>
      <c r="B98" s="2"/>
    </row>
    <row r="99" spans="1:2" ht="15.75" x14ac:dyDescent="0.25">
      <c r="A99" s="2" t="s">
        <v>166</v>
      </c>
      <c r="B99" s="2"/>
    </row>
    <row r="100" spans="1:2" ht="15.75" x14ac:dyDescent="0.25">
      <c r="A100" s="2" t="s">
        <v>167</v>
      </c>
      <c r="B100" s="2"/>
    </row>
    <row r="101" spans="1:2" ht="15.75" x14ac:dyDescent="0.25">
      <c r="A101" s="2" t="s">
        <v>168</v>
      </c>
      <c r="B101" s="2"/>
    </row>
    <row r="102" spans="1:2" ht="15.75" x14ac:dyDescent="0.25">
      <c r="A102" s="2" t="s">
        <v>169</v>
      </c>
      <c r="B102" s="2"/>
    </row>
    <row r="103" spans="1:2" ht="15.75" x14ac:dyDescent="0.25">
      <c r="A103" s="2" t="s">
        <v>170</v>
      </c>
      <c r="B103" s="2"/>
    </row>
    <row r="104" spans="1:2" ht="15.75" x14ac:dyDescent="0.25">
      <c r="A104" s="2" t="s">
        <v>171</v>
      </c>
      <c r="B104" s="2"/>
    </row>
    <row r="105" spans="1:2" ht="15.75" x14ac:dyDescent="0.25">
      <c r="A105" s="2"/>
      <c r="B105" s="2"/>
    </row>
    <row r="106" spans="1:2" ht="15.75" x14ac:dyDescent="0.25">
      <c r="A106" s="11" t="s">
        <v>172</v>
      </c>
      <c r="B106" s="2"/>
    </row>
    <row r="107" spans="1:2" ht="15.75" x14ac:dyDescent="0.25">
      <c r="A107" s="2" t="s">
        <v>173</v>
      </c>
      <c r="B107" s="2"/>
    </row>
    <row r="108" spans="1:2" ht="15.75" x14ac:dyDescent="0.25">
      <c r="A108" s="2" t="s">
        <v>174</v>
      </c>
      <c r="B108" s="2"/>
    </row>
    <row r="109" spans="1:2" ht="15.75" x14ac:dyDescent="0.25">
      <c r="A109" s="2" t="s">
        <v>175</v>
      </c>
      <c r="B109" s="2"/>
    </row>
    <row r="110" spans="1:2" ht="15.75" x14ac:dyDescent="0.25">
      <c r="A110" s="2" t="s">
        <v>176</v>
      </c>
      <c r="B110" s="2"/>
    </row>
    <row r="111" spans="1:2" ht="15.75" x14ac:dyDescent="0.25">
      <c r="A111" s="2" t="s">
        <v>177</v>
      </c>
      <c r="B111" s="2"/>
    </row>
    <row r="112" spans="1:2" ht="15.75" x14ac:dyDescent="0.25">
      <c r="A112" s="2" t="s">
        <v>178</v>
      </c>
      <c r="B112" s="2"/>
    </row>
    <row r="113" spans="1:2" ht="15.75" x14ac:dyDescent="0.25">
      <c r="A113" s="2" t="s">
        <v>179</v>
      </c>
      <c r="B113" s="2"/>
    </row>
    <row r="114" spans="1:2" ht="15.75" x14ac:dyDescent="0.25">
      <c r="A114" s="2" t="s">
        <v>180</v>
      </c>
      <c r="B114" s="2"/>
    </row>
    <row r="115" spans="1:2" ht="15.75" x14ac:dyDescent="0.25">
      <c r="A115" s="2" t="s">
        <v>181</v>
      </c>
      <c r="B115" s="2"/>
    </row>
    <row r="116" spans="1:2" ht="15.75" x14ac:dyDescent="0.25">
      <c r="A116" s="2" t="s">
        <v>182</v>
      </c>
      <c r="B116" s="2"/>
    </row>
    <row r="117" spans="1:2" ht="15.75" x14ac:dyDescent="0.25">
      <c r="A117" s="2"/>
      <c r="B117" s="2"/>
    </row>
    <row r="118" spans="1:2" ht="15.75" x14ac:dyDescent="0.25">
      <c r="A118" s="11" t="s">
        <v>95</v>
      </c>
      <c r="B118" s="2"/>
    </row>
    <row r="119" spans="1:2" ht="15.75" x14ac:dyDescent="0.25">
      <c r="A119" s="2" t="s">
        <v>183</v>
      </c>
      <c r="B119" s="2"/>
    </row>
    <row r="120" spans="1:2" ht="15.75" x14ac:dyDescent="0.25">
      <c r="A120" s="2" t="s">
        <v>184</v>
      </c>
      <c r="B120" s="2"/>
    </row>
    <row r="121" spans="1:2" ht="15.75" x14ac:dyDescent="0.25">
      <c r="A121" s="2" t="s">
        <v>185</v>
      </c>
      <c r="B121" s="2"/>
    </row>
    <row r="122" spans="1:2" ht="15.75" x14ac:dyDescent="0.25">
      <c r="A122" s="2" t="s">
        <v>186</v>
      </c>
      <c r="B122" s="2"/>
    </row>
    <row r="123" spans="1:2" ht="15.75" x14ac:dyDescent="0.25">
      <c r="A123" s="2" t="s">
        <v>187</v>
      </c>
      <c r="B123" s="2"/>
    </row>
    <row r="124" spans="1:2" ht="15.75" x14ac:dyDescent="0.25">
      <c r="A124" s="2" t="s">
        <v>188</v>
      </c>
      <c r="B124" s="2"/>
    </row>
    <row r="125" spans="1:2" ht="15.75" x14ac:dyDescent="0.25">
      <c r="A125" s="2" t="s">
        <v>189</v>
      </c>
      <c r="B125" s="2"/>
    </row>
    <row r="126" spans="1:2" ht="15.75" x14ac:dyDescent="0.25">
      <c r="A126" s="2" t="s">
        <v>190</v>
      </c>
      <c r="B126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BDB9-D06D-4AC5-BD05-9CA05787182A}">
  <dimension ref="A1:Z34"/>
  <sheetViews>
    <sheetView topLeftCell="T7" zoomScale="160" zoomScaleNormal="160" workbookViewId="0">
      <selection activeCell="X8" sqref="X8"/>
    </sheetView>
  </sheetViews>
  <sheetFormatPr defaultRowHeight="15" x14ac:dyDescent="0.25"/>
  <cols>
    <col min="1" max="1" width="19.28515625" bestFit="1" customWidth="1"/>
    <col min="19" max="19" width="14.140625" bestFit="1" customWidth="1"/>
    <col min="20" max="20" width="15.140625" bestFit="1" customWidth="1"/>
    <col min="21" max="21" width="23.28515625" bestFit="1" customWidth="1"/>
    <col min="22" max="22" width="29.7109375" customWidth="1"/>
    <col min="24" max="24" width="7.42578125" customWidth="1"/>
    <col min="25" max="26" width="13.42578125" bestFit="1" customWidth="1"/>
  </cols>
  <sheetData>
    <row r="1" spans="1:26" x14ac:dyDescent="0.25">
      <c r="A1" t="s">
        <v>30</v>
      </c>
      <c r="B1" s="27" t="s">
        <v>43</v>
      </c>
      <c r="C1" s="27"/>
      <c r="D1" s="27"/>
      <c r="E1" s="27" t="s">
        <v>44</v>
      </c>
      <c r="F1" s="27"/>
      <c r="G1" s="27"/>
      <c r="H1" s="27" t="s">
        <v>45</v>
      </c>
      <c r="I1" s="27"/>
      <c r="J1" s="27"/>
      <c r="K1" s="27" t="s">
        <v>46</v>
      </c>
      <c r="L1" s="27"/>
      <c r="M1" s="27"/>
      <c r="N1" s="27" t="s">
        <v>47</v>
      </c>
      <c r="O1" s="27"/>
      <c r="P1" s="27"/>
      <c r="S1" t="s">
        <v>51</v>
      </c>
      <c r="T1" t="s">
        <v>50</v>
      </c>
      <c r="U1" t="s">
        <v>49</v>
      </c>
      <c r="V1" t="s">
        <v>53</v>
      </c>
      <c r="X1" t="s">
        <v>70</v>
      </c>
      <c r="Y1" t="s">
        <v>71</v>
      </c>
      <c r="Z1" t="s">
        <v>72</v>
      </c>
    </row>
    <row r="2" spans="1:26" x14ac:dyDescent="0.25">
      <c r="A2" t="s">
        <v>0</v>
      </c>
      <c r="B2">
        <v>4</v>
      </c>
      <c r="C2">
        <v>2</v>
      </c>
      <c r="D2">
        <v>4</v>
      </c>
      <c r="E2">
        <v>2</v>
      </c>
      <c r="F2">
        <v>4</v>
      </c>
      <c r="G2">
        <v>1</v>
      </c>
      <c r="H2">
        <v>3</v>
      </c>
      <c r="I2">
        <v>1</v>
      </c>
      <c r="J2">
        <v>2</v>
      </c>
      <c r="K2">
        <v>2</v>
      </c>
      <c r="L2">
        <v>5</v>
      </c>
      <c r="M2">
        <v>4</v>
      </c>
      <c r="N2">
        <v>1</v>
      </c>
      <c r="O2">
        <v>5</v>
      </c>
      <c r="P2">
        <v>2</v>
      </c>
      <c r="S2">
        <f>SUM(B2:P2)</f>
        <v>42</v>
      </c>
      <c r="T2">
        <f>SUMIF(B2:P2,"&gt;1")</f>
        <v>39</v>
      </c>
      <c r="U2" t="str">
        <f>IF(S2=T2,"NEM VOLT","VOLT")</f>
        <v>VOLT</v>
      </c>
      <c r="V2" t="str">
        <f>IF(B2&lt;P2,A2,"")</f>
        <v/>
      </c>
      <c r="X2">
        <f>ROUND(AVERAGE(B2:P2),2)</f>
        <v>2.8</v>
      </c>
    </row>
    <row r="3" spans="1:26" x14ac:dyDescent="0.25">
      <c r="A3" t="s">
        <v>1</v>
      </c>
      <c r="B3">
        <v>3</v>
      </c>
      <c r="C3">
        <v>3</v>
      </c>
      <c r="D3">
        <v>1</v>
      </c>
      <c r="E3">
        <v>5</v>
      </c>
      <c r="F3">
        <v>4</v>
      </c>
      <c r="G3">
        <v>3</v>
      </c>
      <c r="H3">
        <v>5</v>
      </c>
      <c r="I3">
        <v>3</v>
      </c>
      <c r="J3">
        <v>2</v>
      </c>
      <c r="K3">
        <v>2</v>
      </c>
      <c r="L3">
        <v>2</v>
      </c>
      <c r="M3">
        <v>1</v>
      </c>
      <c r="N3">
        <v>4</v>
      </c>
      <c r="O3">
        <v>5</v>
      </c>
      <c r="P3">
        <v>1</v>
      </c>
      <c r="S3">
        <f t="shared" ref="S3:S31" si="0">SUM(B3:P3)</f>
        <v>44</v>
      </c>
      <c r="T3">
        <f t="shared" ref="T3:T31" si="1">SUMIF(B3:P3,"&gt;1")</f>
        <v>41</v>
      </c>
      <c r="U3" t="str">
        <f t="shared" ref="U3:U31" si="2">IF(S3=T3,"NEM VOLT","VOLT")</f>
        <v>VOLT</v>
      </c>
      <c r="V3" t="str">
        <f t="shared" ref="V3:V31" si="3">IF(B3&lt;P3,A3,"")</f>
        <v/>
      </c>
      <c r="X3">
        <f t="shared" ref="X3:X31" si="4">ROUND(AVERAGE(B3:P3),2)</f>
        <v>2.93</v>
      </c>
    </row>
    <row r="4" spans="1:26" x14ac:dyDescent="0.25">
      <c r="A4" t="s">
        <v>2</v>
      </c>
      <c r="B4">
        <v>3</v>
      </c>
      <c r="C4">
        <v>5</v>
      </c>
      <c r="D4">
        <v>4</v>
      </c>
      <c r="E4">
        <v>3</v>
      </c>
      <c r="F4">
        <v>1</v>
      </c>
      <c r="G4">
        <v>2</v>
      </c>
      <c r="H4">
        <v>3</v>
      </c>
      <c r="I4">
        <v>4</v>
      </c>
      <c r="J4">
        <v>1</v>
      </c>
      <c r="K4">
        <v>4</v>
      </c>
      <c r="L4">
        <v>1</v>
      </c>
      <c r="M4">
        <v>1</v>
      </c>
      <c r="N4">
        <v>2</v>
      </c>
      <c r="O4">
        <v>3</v>
      </c>
      <c r="P4">
        <v>3</v>
      </c>
      <c r="S4">
        <f t="shared" si="0"/>
        <v>40</v>
      </c>
      <c r="T4">
        <f t="shared" si="1"/>
        <v>36</v>
      </c>
      <c r="U4" t="str">
        <f t="shared" si="2"/>
        <v>VOLT</v>
      </c>
      <c r="V4" t="str">
        <f t="shared" si="3"/>
        <v/>
      </c>
      <c r="X4">
        <f t="shared" si="4"/>
        <v>2.67</v>
      </c>
    </row>
    <row r="5" spans="1:26" x14ac:dyDescent="0.25">
      <c r="A5" t="s">
        <v>3</v>
      </c>
      <c r="B5">
        <v>3</v>
      </c>
      <c r="C5">
        <v>2</v>
      </c>
      <c r="D5">
        <v>1</v>
      </c>
      <c r="E5">
        <v>5</v>
      </c>
      <c r="F5">
        <v>3</v>
      </c>
      <c r="G5">
        <v>4</v>
      </c>
      <c r="H5">
        <v>5</v>
      </c>
      <c r="I5">
        <v>4</v>
      </c>
      <c r="J5">
        <v>4</v>
      </c>
      <c r="K5">
        <v>5</v>
      </c>
      <c r="L5">
        <v>2</v>
      </c>
      <c r="M5">
        <v>5</v>
      </c>
      <c r="N5">
        <v>2</v>
      </c>
      <c r="O5">
        <v>2</v>
      </c>
      <c r="P5">
        <v>2</v>
      </c>
      <c r="S5">
        <f t="shared" si="0"/>
        <v>49</v>
      </c>
      <c r="T5">
        <f t="shared" si="1"/>
        <v>48</v>
      </c>
      <c r="U5" t="str">
        <f t="shared" si="2"/>
        <v>VOLT</v>
      </c>
      <c r="V5" t="str">
        <f t="shared" si="3"/>
        <v/>
      </c>
      <c r="X5">
        <f t="shared" si="4"/>
        <v>3.27</v>
      </c>
    </row>
    <row r="6" spans="1:26" x14ac:dyDescent="0.25">
      <c r="A6" t="s">
        <v>4</v>
      </c>
      <c r="B6">
        <v>4</v>
      </c>
      <c r="C6">
        <v>5</v>
      </c>
      <c r="D6">
        <v>2</v>
      </c>
      <c r="E6">
        <v>2</v>
      </c>
      <c r="F6">
        <v>4</v>
      </c>
      <c r="G6">
        <v>4</v>
      </c>
      <c r="H6">
        <v>3</v>
      </c>
      <c r="I6">
        <v>5</v>
      </c>
      <c r="J6">
        <v>5</v>
      </c>
      <c r="K6">
        <v>5</v>
      </c>
      <c r="L6">
        <v>2</v>
      </c>
      <c r="M6">
        <v>4</v>
      </c>
      <c r="N6">
        <v>5</v>
      </c>
      <c r="O6">
        <v>1</v>
      </c>
      <c r="P6">
        <v>4</v>
      </c>
      <c r="S6">
        <f t="shared" si="0"/>
        <v>55</v>
      </c>
      <c r="T6">
        <f t="shared" si="1"/>
        <v>54</v>
      </c>
      <c r="U6" t="str">
        <f t="shared" si="2"/>
        <v>VOLT</v>
      </c>
      <c r="V6" t="str">
        <f t="shared" si="3"/>
        <v/>
      </c>
      <c r="X6">
        <f t="shared" si="4"/>
        <v>3.67</v>
      </c>
    </row>
    <row r="7" spans="1:26" x14ac:dyDescent="0.25">
      <c r="A7" t="s">
        <v>5</v>
      </c>
      <c r="B7">
        <v>2</v>
      </c>
      <c r="C7">
        <v>4</v>
      </c>
      <c r="D7">
        <v>1</v>
      </c>
      <c r="E7">
        <v>2</v>
      </c>
      <c r="F7">
        <v>1</v>
      </c>
      <c r="G7">
        <v>3</v>
      </c>
      <c r="H7">
        <v>3</v>
      </c>
      <c r="I7">
        <v>4</v>
      </c>
      <c r="J7">
        <v>2</v>
      </c>
      <c r="K7">
        <v>2</v>
      </c>
      <c r="L7">
        <v>4</v>
      </c>
      <c r="M7">
        <v>2</v>
      </c>
      <c r="N7">
        <v>5</v>
      </c>
      <c r="O7">
        <v>4</v>
      </c>
      <c r="P7">
        <v>2</v>
      </c>
      <c r="S7">
        <f t="shared" si="0"/>
        <v>41</v>
      </c>
      <c r="T7">
        <f t="shared" si="1"/>
        <v>39</v>
      </c>
      <c r="U7" t="str">
        <f t="shared" si="2"/>
        <v>VOLT</v>
      </c>
      <c r="V7" t="str">
        <f t="shared" si="3"/>
        <v/>
      </c>
      <c r="X7">
        <f t="shared" si="4"/>
        <v>2.73</v>
      </c>
    </row>
    <row r="8" spans="1:26" x14ac:dyDescent="0.25">
      <c r="A8" t="s">
        <v>6</v>
      </c>
      <c r="B8">
        <v>2</v>
      </c>
      <c r="C8">
        <v>3</v>
      </c>
      <c r="D8">
        <v>4</v>
      </c>
      <c r="E8">
        <v>5</v>
      </c>
      <c r="F8">
        <v>2</v>
      </c>
      <c r="G8">
        <v>1</v>
      </c>
      <c r="H8">
        <v>3</v>
      </c>
      <c r="I8">
        <v>3</v>
      </c>
      <c r="J8">
        <v>1</v>
      </c>
      <c r="K8">
        <v>2</v>
      </c>
      <c r="L8">
        <v>3</v>
      </c>
      <c r="M8">
        <v>5</v>
      </c>
      <c r="N8">
        <v>2</v>
      </c>
      <c r="O8">
        <v>1</v>
      </c>
      <c r="P8">
        <v>3</v>
      </c>
      <c r="S8">
        <f t="shared" si="0"/>
        <v>40</v>
      </c>
      <c r="T8">
        <f t="shared" si="1"/>
        <v>37</v>
      </c>
      <c r="U8" t="str">
        <f t="shared" si="2"/>
        <v>VOLT</v>
      </c>
      <c r="V8" t="str">
        <f t="shared" si="3"/>
        <v>Farkas Piroska</v>
      </c>
      <c r="X8">
        <f t="shared" si="4"/>
        <v>2.67</v>
      </c>
    </row>
    <row r="9" spans="1:26" x14ac:dyDescent="0.25">
      <c r="A9" t="s">
        <v>7</v>
      </c>
      <c r="B9">
        <v>5</v>
      </c>
      <c r="C9">
        <v>1</v>
      </c>
      <c r="D9">
        <v>5</v>
      </c>
      <c r="E9">
        <v>3</v>
      </c>
      <c r="F9">
        <v>2</v>
      </c>
      <c r="G9">
        <v>5</v>
      </c>
      <c r="H9">
        <v>1</v>
      </c>
      <c r="I9">
        <v>3</v>
      </c>
      <c r="J9">
        <v>4</v>
      </c>
      <c r="K9">
        <v>3</v>
      </c>
      <c r="L9">
        <v>3</v>
      </c>
      <c r="M9">
        <v>2</v>
      </c>
      <c r="N9">
        <v>1</v>
      </c>
      <c r="O9">
        <v>2</v>
      </c>
      <c r="P9">
        <v>1</v>
      </c>
      <c r="S9">
        <f t="shared" si="0"/>
        <v>41</v>
      </c>
      <c r="T9">
        <f t="shared" si="1"/>
        <v>37</v>
      </c>
      <c r="U9" t="str">
        <f t="shared" si="2"/>
        <v>VOLT</v>
      </c>
      <c r="V9" t="str">
        <f t="shared" si="3"/>
        <v/>
      </c>
      <c r="X9">
        <f t="shared" si="4"/>
        <v>2.73</v>
      </c>
    </row>
    <row r="10" spans="1:26" x14ac:dyDescent="0.25">
      <c r="A10" t="s">
        <v>8</v>
      </c>
      <c r="B10">
        <v>2</v>
      </c>
      <c r="C10">
        <v>2</v>
      </c>
      <c r="D10">
        <v>3</v>
      </c>
      <c r="E10">
        <v>1</v>
      </c>
      <c r="F10">
        <v>5</v>
      </c>
      <c r="G10">
        <v>3</v>
      </c>
      <c r="H10">
        <v>2</v>
      </c>
      <c r="I10">
        <v>4</v>
      </c>
      <c r="J10">
        <v>3</v>
      </c>
      <c r="K10">
        <v>4</v>
      </c>
      <c r="L10">
        <v>5</v>
      </c>
      <c r="M10">
        <v>2</v>
      </c>
      <c r="N10">
        <v>2</v>
      </c>
      <c r="O10">
        <v>2</v>
      </c>
      <c r="P10">
        <v>3</v>
      </c>
      <c r="S10">
        <f t="shared" si="0"/>
        <v>43</v>
      </c>
      <c r="T10">
        <f t="shared" si="1"/>
        <v>42</v>
      </c>
      <c r="U10" t="str">
        <f t="shared" si="2"/>
        <v>VOLT</v>
      </c>
      <c r="V10" t="str">
        <f t="shared" si="3"/>
        <v>Gyöngy Virág</v>
      </c>
      <c r="X10">
        <f t="shared" si="4"/>
        <v>2.87</v>
      </c>
    </row>
    <row r="11" spans="1:26" x14ac:dyDescent="0.25">
      <c r="A11" t="s">
        <v>9</v>
      </c>
      <c r="B11">
        <v>1</v>
      </c>
      <c r="C11">
        <v>3</v>
      </c>
      <c r="D11">
        <v>5</v>
      </c>
      <c r="E11">
        <v>1</v>
      </c>
      <c r="F11">
        <v>4</v>
      </c>
      <c r="G11">
        <v>4</v>
      </c>
      <c r="H11">
        <v>4</v>
      </c>
      <c r="I11">
        <v>5</v>
      </c>
      <c r="J11">
        <v>5</v>
      </c>
      <c r="K11">
        <v>2</v>
      </c>
      <c r="L11">
        <v>1</v>
      </c>
      <c r="M11">
        <v>1</v>
      </c>
      <c r="N11">
        <v>2</v>
      </c>
      <c r="O11">
        <v>2</v>
      </c>
      <c r="P11">
        <v>3</v>
      </c>
      <c r="S11">
        <f t="shared" si="0"/>
        <v>43</v>
      </c>
      <c r="T11">
        <f t="shared" si="1"/>
        <v>39</v>
      </c>
      <c r="U11" t="str">
        <f t="shared" si="2"/>
        <v>VOLT</v>
      </c>
      <c r="V11" t="str">
        <f t="shared" si="3"/>
        <v>Horváth Zsófia</v>
      </c>
      <c r="X11">
        <f t="shared" si="4"/>
        <v>2.87</v>
      </c>
    </row>
    <row r="12" spans="1:26" x14ac:dyDescent="0.25">
      <c r="A12" t="s">
        <v>10</v>
      </c>
      <c r="B12">
        <v>2</v>
      </c>
      <c r="C12">
        <v>1</v>
      </c>
      <c r="D12">
        <v>5</v>
      </c>
      <c r="E12">
        <v>1</v>
      </c>
      <c r="F12">
        <v>3</v>
      </c>
      <c r="G12">
        <v>4</v>
      </c>
      <c r="H12">
        <v>4</v>
      </c>
      <c r="I12">
        <v>1</v>
      </c>
      <c r="J12">
        <v>1</v>
      </c>
      <c r="K12">
        <v>1</v>
      </c>
      <c r="L12">
        <v>1</v>
      </c>
      <c r="M12">
        <v>5</v>
      </c>
      <c r="N12">
        <v>5</v>
      </c>
      <c r="O12">
        <v>4</v>
      </c>
      <c r="P12">
        <v>4</v>
      </c>
      <c r="S12">
        <f t="shared" si="0"/>
        <v>42</v>
      </c>
      <c r="T12">
        <f t="shared" si="1"/>
        <v>36</v>
      </c>
      <c r="U12" t="str">
        <f t="shared" si="2"/>
        <v>VOLT</v>
      </c>
      <c r="V12" t="str">
        <f t="shared" si="3"/>
        <v>Juhász Emese</v>
      </c>
      <c r="X12">
        <f t="shared" si="4"/>
        <v>2.8</v>
      </c>
    </row>
    <row r="13" spans="1:26" x14ac:dyDescent="0.25">
      <c r="A13" t="s">
        <v>11</v>
      </c>
      <c r="B13">
        <v>1</v>
      </c>
      <c r="C13">
        <v>4</v>
      </c>
      <c r="D13">
        <v>2</v>
      </c>
      <c r="E13">
        <v>1</v>
      </c>
      <c r="F13">
        <v>3</v>
      </c>
      <c r="G13">
        <v>3</v>
      </c>
      <c r="H13">
        <v>4</v>
      </c>
      <c r="I13">
        <v>5</v>
      </c>
      <c r="J13">
        <v>4</v>
      </c>
      <c r="K13">
        <v>3</v>
      </c>
      <c r="L13">
        <v>1</v>
      </c>
      <c r="M13">
        <v>5</v>
      </c>
      <c r="N13">
        <v>5</v>
      </c>
      <c r="O13">
        <v>3</v>
      </c>
      <c r="P13">
        <v>5</v>
      </c>
      <c r="S13">
        <f t="shared" si="0"/>
        <v>49</v>
      </c>
      <c r="T13">
        <f t="shared" si="1"/>
        <v>46</v>
      </c>
      <c r="U13" t="str">
        <f t="shared" si="2"/>
        <v>VOLT</v>
      </c>
      <c r="V13" t="str">
        <f t="shared" si="3"/>
        <v>Kala Pál</v>
      </c>
      <c r="X13">
        <f t="shared" si="4"/>
        <v>3.27</v>
      </c>
    </row>
    <row r="14" spans="1:26" x14ac:dyDescent="0.25">
      <c r="A14" t="s">
        <v>12</v>
      </c>
      <c r="B14">
        <v>1</v>
      </c>
      <c r="C14">
        <v>2</v>
      </c>
      <c r="D14">
        <v>5</v>
      </c>
      <c r="E14">
        <v>4</v>
      </c>
      <c r="F14">
        <v>5</v>
      </c>
      <c r="G14">
        <v>3</v>
      </c>
      <c r="H14">
        <v>2</v>
      </c>
      <c r="I14">
        <v>2</v>
      </c>
      <c r="J14">
        <v>1</v>
      </c>
      <c r="K14">
        <v>4</v>
      </c>
      <c r="L14">
        <v>3</v>
      </c>
      <c r="M14">
        <v>1</v>
      </c>
      <c r="N14">
        <v>2</v>
      </c>
      <c r="O14">
        <v>5</v>
      </c>
      <c r="P14">
        <v>2</v>
      </c>
      <c r="S14">
        <f t="shared" si="0"/>
        <v>42</v>
      </c>
      <c r="T14">
        <f t="shared" si="1"/>
        <v>39</v>
      </c>
      <c r="U14" t="str">
        <f t="shared" si="2"/>
        <v>VOLT</v>
      </c>
      <c r="V14" t="str">
        <f t="shared" si="3"/>
        <v>Kiss János</v>
      </c>
      <c r="X14">
        <f t="shared" si="4"/>
        <v>2.8</v>
      </c>
    </row>
    <row r="15" spans="1:26" x14ac:dyDescent="0.25">
      <c r="A15" t="s">
        <v>13</v>
      </c>
      <c r="B15">
        <v>3</v>
      </c>
      <c r="C15">
        <v>1</v>
      </c>
      <c r="D15">
        <v>4</v>
      </c>
      <c r="E15">
        <v>5</v>
      </c>
      <c r="F15">
        <v>5</v>
      </c>
      <c r="G15">
        <v>1</v>
      </c>
      <c r="H15">
        <v>1</v>
      </c>
      <c r="I15">
        <v>1</v>
      </c>
      <c r="J15">
        <v>3</v>
      </c>
      <c r="K15">
        <v>1</v>
      </c>
      <c r="L15">
        <v>1</v>
      </c>
      <c r="M15">
        <v>1</v>
      </c>
      <c r="N15">
        <v>3</v>
      </c>
      <c r="O15">
        <v>4</v>
      </c>
      <c r="P15">
        <v>1</v>
      </c>
      <c r="S15">
        <f t="shared" si="0"/>
        <v>35</v>
      </c>
      <c r="T15">
        <f t="shared" si="1"/>
        <v>27</v>
      </c>
      <c r="U15" t="str">
        <f t="shared" si="2"/>
        <v>VOLT</v>
      </c>
      <c r="V15" t="str">
        <f t="shared" si="3"/>
        <v/>
      </c>
      <c r="X15">
        <f t="shared" si="4"/>
        <v>2.33</v>
      </c>
    </row>
    <row r="16" spans="1:26" x14ac:dyDescent="0.25">
      <c r="A16" t="s">
        <v>14</v>
      </c>
      <c r="B16">
        <v>5</v>
      </c>
      <c r="C16">
        <v>2</v>
      </c>
      <c r="D16">
        <v>3</v>
      </c>
      <c r="E16">
        <v>4</v>
      </c>
      <c r="F16">
        <v>3</v>
      </c>
      <c r="G16">
        <v>3</v>
      </c>
      <c r="H16">
        <v>2</v>
      </c>
      <c r="I16">
        <v>4</v>
      </c>
      <c r="J16">
        <v>5</v>
      </c>
      <c r="K16">
        <v>2</v>
      </c>
      <c r="L16">
        <v>1</v>
      </c>
      <c r="M16">
        <v>3</v>
      </c>
      <c r="N16">
        <v>5</v>
      </c>
      <c r="O16">
        <v>4</v>
      </c>
      <c r="P16">
        <v>5</v>
      </c>
      <c r="S16">
        <f t="shared" si="0"/>
        <v>51</v>
      </c>
      <c r="T16">
        <f t="shared" si="1"/>
        <v>50</v>
      </c>
      <c r="U16" t="str">
        <f t="shared" si="2"/>
        <v>VOLT</v>
      </c>
      <c r="V16" t="str">
        <f t="shared" si="3"/>
        <v/>
      </c>
      <c r="X16">
        <f t="shared" si="4"/>
        <v>3.4</v>
      </c>
    </row>
    <row r="17" spans="1:24" x14ac:dyDescent="0.25">
      <c r="A17" t="s">
        <v>15</v>
      </c>
      <c r="B17">
        <v>4</v>
      </c>
      <c r="C17">
        <v>4</v>
      </c>
      <c r="D17">
        <v>1</v>
      </c>
      <c r="E17">
        <v>5</v>
      </c>
      <c r="F17">
        <v>5</v>
      </c>
      <c r="G17">
        <v>1</v>
      </c>
      <c r="H17">
        <v>5</v>
      </c>
      <c r="I17">
        <v>5</v>
      </c>
      <c r="J17">
        <v>5</v>
      </c>
      <c r="K17">
        <v>3</v>
      </c>
      <c r="L17">
        <v>2</v>
      </c>
      <c r="M17">
        <v>2</v>
      </c>
      <c r="N17">
        <v>3</v>
      </c>
      <c r="O17">
        <v>1</v>
      </c>
      <c r="P17">
        <v>4</v>
      </c>
      <c r="S17">
        <f t="shared" si="0"/>
        <v>50</v>
      </c>
      <c r="T17">
        <f t="shared" si="1"/>
        <v>47</v>
      </c>
      <c r="U17" t="str">
        <f t="shared" si="2"/>
        <v>VOLT</v>
      </c>
      <c r="V17" t="str">
        <f t="shared" si="3"/>
        <v/>
      </c>
      <c r="X17">
        <f t="shared" si="4"/>
        <v>3.33</v>
      </c>
    </row>
    <row r="18" spans="1:24" x14ac:dyDescent="0.25">
      <c r="A18" t="s">
        <v>16</v>
      </c>
      <c r="B18">
        <v>2</v>
      </c>
      <c r="C18">
        <v>2</v>
      </c>
      <c r="D18">
        <v>3</v>
      </c>
      <c r="E18">
        <v>5</v>
      </c>
      <c r="F18">
        <v>4</v>
      </c>
      <c r="G18">
        <v>2</v>
      </c>
      <c r="H18">
        <v>2</v>
      </c>
      <c r="I18">
        <v>2</v>
      </c>
      <c r="J18">
        <v>2</v>
      </c>
      <c r="K18">
        <v>3</v>
      </c>
      <c r="L18">
        <v>5</v>
      </c>
      <c r="M18">
        <v>3</v>
      </c>
      <c r="N18">
        <v>1</v>
      </c>
      <c r="O18">
        <v>3</v>
      </c>
      <c r="P18">
        <v>1</v>
      </c>
      <c r="S18">
        <f t="shared" si="0"/>
        <v>40</v>
      </c>
      <c r="T18">
        <f t="shared" si="1"/>
        <v>38</v>
      </c>
      <c r="U18" t="str">
        <f t="shared" si="2"/>
        <v>VOLT</v>
      </c>
      <c r="V18" t="str">
        <f t="shared" si="3"/>
        <v/>
      </c>
      <c r="X18">
        <f t="shared" si="4"/>
        <v>2.67</v>
      </c>
    </row>
    <row r="19" spans="1:24" x14ac:dyDescent="0.25">
      <c r="A19" t="s">
        <v>17</v>
      </c>
      <c r="B19">
        <v>3</v>
      </c>
      <c r="C19">
        <v>2</v>
      </c>
      <c r="D19">
        <v>2</v>
      </c>
      <c r="E19">
        <v>5</v>
      </c>
      <c r="F19">
        <v>3</v>
      </c>
      <c r="G19">
        <v>5</v>
      </c>
      <c r="H19">
        <v>2</v>
      </c>
      <c r="I19">
        <v>4</v>
      </c>
      <c r="J19">
        <v>1</v>
      </c>
      <c r="K19">
        <v>5</v>
      </c>
      <c r="L19">
        <v>5</v>
      </c>
      <c r="M19">
        <v>5</v>
      </c>
      <c r="N19">
        <v>3</v>
      </c>
      <c r="O19">
        <v>4</v>
      </c>
      <c r="P19">
        <v>3</v>
      </c>
      <c r="S19">
        <f t="shared" si="0"/>
        <v>52</v>
      </c>
      <c r="T19">
        <f t="shared" si="1"/>
        <v>51</v>
      </c>
      <c r="U19" t="str">
        <f t="shared" si="2"/>
        <v>VOLT</v>
      </c>
      <c r="V19" t="str">
        <f t="shared" si="3"/>
        <v/>
      </c>
      <c r="X19">
        <f t="shared" si="4"/>
        <v>3.47</v>
      </c>
    </row>
    <row r="20" spans="1:24" x14ac:dyDescent="0.25">
      <c r="A20" t="s">
        <v>18</v>
      </c>
      <c r="B20">
        <v>3</v>
      </c>
      <c r="C20">
        <v>4</v>
      </c>
      <c r="D20">
        <v>3</v>
      </c>
      <c r="E20">
        <v>2</v>
      </c>
      <c r="F20">
        <v>3</v>
      </c>
      <c r="G20">
        <v>5</v>
      </c>
      <c r="H20">
        <v>5</v>
      </c>
      <c r="I20">
        <v>5</v>
      </c>
      <c r="J20">
        <v>3</v>
      </c>
      <c r="K20">
        <v>3</v>
      </c>
      <c r="L20">
        <v>4</v>
      </c>
      <c r="M20">
        <v>5</v>
      </c>
      <c r="N20">
        <v>2</v>
      </c>
      <c r="O20">
        <v>4</v>
      </c>
      <c r="P20">
        <v>5</v>
      </c>
      <c r="S20">
        <f t="shared" si="0"/>
        <v>56</v>
      </c>
      <c r="T20">
        <f t="shared" si="1"/>
        <v>56</v>
      </c>
      <c r="U20" t="str">
        <f t="shared" si="2"/>
        <v>NEM VOLT</v>
      </c>
      <c r="V20" t="str">
        <f t="shared" si="3"/>
        <v>Németh Helga</v>
      </c>
      <c r="X20">
        <f t="shared" si="4"/>
        <v>3.73</v>
      </c>
    </row>
    <row r="21" spans="1:24" x14ac:dyDescent="0.25">
      <c r="A21" t="s">
        <v>19</v>
      </c>
      <c r="B21">
        <v>2</v>
      </c>
      <c r="C21">
        <v>3</v>
      </c>
      <c r="D21">
        <v>1</v>
      </c>
      <c r="E21">
        <v>2</v>
      </c>
      <c r="F21">
        <v>4</v>
      </c>
      <c r="G21">
        <v>3</v>
      </c>
      <c r="H21">
        <v>5</v>
      </c>
      <c r="I21">
        <v>1</v>
      </c>
      <c r="J21">
        <v>5</v>
      </c>
      <c r="K21">
        <v>4</v>
      </c>
      <c r="L21">
        <v>5</v>
      </c>
      <c r="M21">
        <v>3</v>
      </c>
      <c r="N21">
        <v>5</v>
      </c>
      <c r="O21">
        <v>2</v>
      </c>
      <c r="P21">
        <v>4</v>
      </c>
      <c r="S21">
        <f t="shared" si="0"/>
        <v>49</v>
      </c>
      <c r="T21">
        <f t="shared" si="1"/>
        <v>47</v>
      </c>
      <c r="U21" t="str">
        <f t="shared" si="2"/>
        <v>VOLT</v>
      </c>
      <c r="V21" t="str">
        <f t="shared" si="3"/>
        <v>Oláh Flóra</v>
      </c>
      <c r="X21">
        <f t="shared" si="4"/>
        <v>3.27</v>
      </c>
    </row>
    <row r="22" spans="1:24" x14ac:dyDescent="0.25">
      <c r="A22" t="s">
        <v>20</v>
      </c>
      <c r="B22">
        <v>4</v>
      </c>
      <c r="C22">
        <v>4</v>
      </c>
      <c r="D22">
        <v>1</v>
      </c>
      <c r="E22">
        <v>5</v>
      </c>
      <c r="F22">
        <v>2</v>
      </c>
      <c r="G22">
        <v>4</v>
      </c>
      <c r="H22">
        <v>2</v>
      </c>
      <c r="I22">
        <v>5</v>
      </c>
      <c r="J22">
        <v>5</v>
      </c>
      <c r="K22">
        <v>2</v>
      </c>
      <c r="L22">
        <v>5</v>
      </c>
      <c r="M22">
        <v>5</v>
      </c>
      <c r="N22">
        <v>4</v>
      </c>
      <c r="O22">
        <v>2</v>
      </c>
      <c r="P22">
        <v>5</v>
      </c>
      <c r="S22">
        <f t="shared" si="0"/>
        <v>55</v>
      </c>
      <c r="T22">
        <f t="shared" si="1"/>
        <v>54</v>
      </c>
      <c r="U22" t="str">
        <f t="shared" si="2"/>
        <v>VOLT</v>
      </c>
      <c r="V22" t="str">
        <f t="shared" si="3"/>
        <v>Papp Péter</v>
      </c>
      <c r="X22">
        <f t="shared" si="4"/>
        <v>3.67</v>
      </c>
    </row>
    <row r="23" spans="1:24" x14ac:dyDescent="0.25">
      <c r="A23" t="s">
        <v>21</v>
      </c>
      <c r="B23">
        <v>2</v>
      </c>
      <c r="C23">
        <v>1</v>
      </c>
      <c r="D23">
        <v>5</v>
      </c>
      <c r="E23">
        <v>2</v>
      </c>
      <c r="F23">
        <v>3</v>
      </c>
      <c r="G23">
        <v>5</v>
      </c>
      <c r="H23">
        <v>2</v>
      </c>
      <c r="I23">
        <v>3</v>
      </c>
      <c r="J23">
        <v>5</v>
      </c>
      <c r="K23">
        <v>1</v>
      </c>
      <c r="L23">
        <v>4</v>
      </c>
      <c r="M23">
        <v>3</v>
      </c>
      <c r="N23">
        <v>2</v>
      </c>
      <c r="O23">
        <v>1</v>
      </c>
      <c r="P23">
        <v>5</v>
      </c>
      <c r="S23">
        <f t="shared" si="0"/>
        <v>44</v>
      </c>
      <c r="T23">
        <f t="shared" si="1"/>
        <v>41</v>
      </c>
      <c r="U23" t="str">
        <f t="shared" si="2"/>
        <v>VOLT</v>
      </c>
      <c r="V23" t="str">
        <f t="shared" si="3"/>
        <v>Rácz Jenő</v>
      </c>
      <c r="X23">
        <f t="shared" si="4"/>
        <v>2.93</v>
      </c>
    </row>
    <row r="24" spans="1:24" x14ac:dyDescent="0.25">
      <c r="A24" t="s">
        <v>48</v>
      </c>
      <c r="B24">
        <v>1</v>
      </c>
      <c r="C24">
        <v>2</v>
      </c>
      <c r="D24">
        <v>2</v>
      </c>
      <c r="E24">
        <v>4</v>
      </c>
      <c r="F24">
        <v>5</v>
      </c>
      <c r="G24">
        <v>3</v>
      </c>
      <c r="H24">
        <v>3</v>
      </c>
      <c r="I24">
        <v>1</v>
      </c>
      <c r="J24">
        <v>4</v>
      </c>
      <c r="K24">
        <v>1</v>
      </c>
      <c r="L24">
        <v>1</v>
      </c>
      <c r="M24">
        <v>3</v>
      </c>
      <c r="N24">
        <v>5</v>
      </c>
      <c r="O24">
        <v>3</v>
      </c>
      <c r="P24">
        <v>3</v>
      </c>
      <c r="S24">
        <f t="shared" si="0"/>
        <v>41</v>
      </c>
      <c r="T24">
        <f t="shared" si="1"/>
        <v>37</v>
      </c>
      <c r="U24" t="str">
        <f t="shared" si="2"/>
        <v>VOLT</v>
      </c>
      <c r="V24" t="str">
        <f t="shared" si="3"/>
        <v>Simon István</v>
      </c>
      <c r="X24">
        <f t="shared" si="4"/>
        <v>2.73</v>
      </c>
    </row>
    <row r="25" spans="1:24" x14ac:dyDescent="0.25">
      <c r="A25" t="s">
        <v>22</v>
      </c>
      <c r="B25">
        <v>1</v>
      </c>
      <c r="C25">
        <v>2</v>
      </c>
      <c r="D25">
        <v>3</v>
      </c>
      <c r="E25">
        <v>5</v>
      </c>
      <c r="F25">
        <v>2</v>
      </c>
      <c r="G25">
        <v>3</v>
      </c>
      <c r="H25">
        <v>3</v>
      </c>
      <c r="I25">
        <v>2</v>
      </c>
      <c r="J25">
        <v>3</v>
      </c>
      <c r="K25">
        <v>4</v>
      </c>
      <c r="L25">
        <v>5</v>
      </c>
      <c r="M25">
        <v>3</v>
      </c>
      <c r="N25">
        <v>5</v>
      </c>
      <c r="O25">
        <v>4</v>
      </c>
      <c r="P25">
        <v>1</v>
      </c>
      <c r="S25">
        <f t="shared" si="0"/>
        <v>46</v>
      </c>
      <c r="T25">
        <f t="shared" si="1"/>
        <v>44</v>
      </c>
      <c r="U25" t="str">
        <f t="shared" si="2"/>
        <v>VOLT</v>
      </c>
      <c r="V25" t="str">
        <f t="shared" si="3"/>
        <v/>
      </c>
      <c r="X25">
        <f t="shared" si="4"/>
        <v>3.07</v>
      </c>
    </row>
    <row r="26" spans="1:24" x14ac:dyDescent="0.25">
      <c r="A26" t="s">
        <v>23</v>
      </c>
      <c r="B26">
        <v>2</v>
      </c>
      <c r="C26">
        <v>1</v>
      </c>
      <c r="D26">
        <v>3</v>
      </c>
      <c r="E26">
        <v>2</v>
      </c>
      <c r="F26">
        <v>3</v>
      </c>
      <c r="G26">
        <v>3</v>
      </c>
      <c r="H26">
        <v>3</v>
      </c>
      <c r="I26">
        <v>3</v>
      </c>
      <c r="J26">
        <v>3</v>
      </c>
      <c r="K26">
        <v>1</v>
      </c>
      <c r="L26">
        <v>5</v>
      </c>
      <c r="M26">
        <v>4</v>
      </c>
      <c r="N26">
        <v>2</v>
      </c>
      <c r="O26">
        <v>4</v>
      </c>
      <c r="P26">
        <v>3</v>
      </c>
      <c r="S26">
        <f t="shared" si="0"/>
        <v>42</v>
      </c>
      <c r="T26">
        <f t="shared" si="1"/>
        <v>40</v>
      </c>
      <c r="U26" t="str">
        <f t="shared" si="2"/>
        <v>VOLT</v>
      </c>
      <c r="V26" t="str">
        <f t="shared" si="3"/>
        <v>Takács Eszter</v>
      </c>
      <c r="X26">
        <f t="shared" si="4"/>
        <v>2.8</v>
      </c>
    </row>
    <row r="27" spans="1:24" x14ac:dyDescent="0.25">
      <c r="A27" t="s">
        <v>24</v>
      </c>
      <c r="B27">
        <v>3</v>
      </c>
      <c r="C27">
        <v>1</v>
      </c>
      <c r="D27">
        <v>3</v>
      </c>
      <c r="E27">
        <v>1</v>
      </c>
      <c r="F27">
        <v>5</v>
      </c>
      <c r="G27">
        <v>4</v>
      </c>
      <c r="H27">
        <v>5</v>
      </c>
      <c r="I27">
        <v>1</v>
      </c>
      <c r="J27">
        <v>1</v>
      </c>
      <c r="K27">
        <v>3</v>
      </c>
      <c r="L27">
        <v>4</v>
      </c>
      <c r="M27">
        <v>3</v>
      </c>
      <c r="N27">
        <v>1</v>
      </c>
      <c r="O27">
        <v>5</v>
      </c>
      <c r="P27">
        <v>2</v>
      </c>
      <c r="S27">
        <f t="shared" si="0"/>
        <v>42</v>
      </c>
      <c r="T27">
        <f t="shared" si="1"/>
        <v>37</v>
      </c>
      <c r="U27" t="str">
        <f t="shared" si="2"/>
        <v>VOLT</v>
      </c>
      <c r="V27" t="str">
        <f t="shared" si="3"/>
        <v/>
      </c>
      <c r="X27">
        <f t="shared" si="4"/>
        <v>2.8</v>
      </c>
    </row>
    <row r="28" spans="1:24" x14ac:dyDescent="0.25">
      <c r="A28" t="s">
        <v>25</v>
      </c>
      <c r="B28">
        <v>4</v>
      </c>
      <c r="C28">
        <v>2</v>
      </c>
      <c r="D28">
        <v>4</v>
      </c>
      <c r="E28">
        <v>2</v>
      </c>
      <c r="F28">
        <v>1</v>
      </c>
      <c r="G28">
        <v>5</v>
      </c>
      <c r="H28">
        <v>1</v>
      </c>
      <c r="I28">
        <v>4</v>
      </c>
      <c r="J28">
        <v>1</v>
      </c>
      <c r="K28">
        <v>4</v>
      </c>
      <c r="L28">
        <v>2</v>
      </c>
      <c r="M28">
        <v>1</v>
      </c>
      <c r="N28">
        <v>3</v>
      </c>
      <c r="O28">
        <v>1</v>
      </c>
      <c r="P28">
        <v>3</v>
      </c>
      <c r="S28">
        <f t="shared" si="0"/>
        <v>38</v>
      </c>
      <c r="T28">
        <f t="shared" si="1"/>
        <v>33</v>
      </c>
      <c r="U28" t="str">
        <f t="shared" si="2"/>
        <v>VOLT</v>
      </c>
      <c r="V28" t="str">
        <f t="shared" si="3"/>
        <v/>
      </c>
      <c r="X28">
        <f t="shared" si="4"/>
        <v>2.5299999999999998</v>
      </c>
    </row>
    <row r="29" spans="1:24" x14ac:dyDescent="0.25">
      <c r="A29" t="s">
        <v>26</v>
      </c>
      <c r="B29">
        <v>3</v>
      </c>
      <c r="C29">
        <v>2</v>
      </c>
      <c r="D29">
        <v>4</v>
      </c>
      <c r="E29">
        <v>1</v>
      </c>
      <c r="F29">
        <v>4</v>
      </c>
      <c r="G29">
        <v>1</v>
      </c>
      <c r="H29">
        <v>2</v>
      </c>
      <c r="I29">
        <v>2</v>
      </c>
      <c r="J29">
        <v>4</v>
      </c>
      <c r="K29">
        <v>4</v>
      </c>
      <c r="L29">
        <v>1</v>
      </c>
      <c r="M29">
        <v>3</v>
      </c>
      <c r="N29">
        <v>2</v>
      </c>
      <c r="O29">
        <v>5</v>
      </c>
      <c r="P29">
        <v>4</v>
      </c>
      <c r="S29">
        <f t="shared" si="0"/>
        <v>42</v>
      </c>
      <c r="T29">
        <f t="shared" si="1"/>
        <v>39</v>
      </c>
      <c r="U29" t="str">
        <f t="shared" si="2"/>
        <v>VOLT</v>
      </c>
      <c r="V29" t="str">
        <f t="shared" si="3"/>
        <v>Vicc Elek</v>
      </c>
      <c r="X29">
        <f t="shared" si="4"/>
        <v>2.8</v>
      </c>
    </row>
    <row r="30" spans="1:24" x14ac:dyDescent="0.25">
      <c r="A30" t="s">
        <v>27</v>
      </c>
      <c r="B30">
        <v>1</v>
      </c>
      <c r="C30">
        <v>5</v>
      </c>
      <c r="D30">
        <v>4</v>
      </c>
      <c r="E30">
        <v>5</v>
      </c>
      <c r="F30">
        <v>2</v>
      </c>
      <c r="G30">
        <v>1</v>
      </c>
      <c r="H30">
        <v>5</v>
      </c>
      <c r="I30">
        <v>1</v>
      </c>
      <c r="J30">
        <v>5</v>
      </c>
      <c r="K30">
        <v>5</v>
      </c>
      <c r="L30">
        <v>1</v>
      </c>
      <c r="M30">
        <v>5</v>
      </c>
      <c r="N30">
        <v>2</v>
      </c>
      <c r="O30">
        <v>4</v>
      </c>
      <c r="P30">
        <v>1</v>
      </c>
      <c r="S30">
        <f t="shared" si="0"/>
        <v>47</v>
      </c>
      <c r="T30">
        <f t="shared" si="1"/>
        <v>42</v>
      </c>
      <c r="U30" t="str">
        <f t="shared" si="2"/>
        <v>VOLT</v>
      </c>
      <c r="V30" t="str">
        <f t="shared" si="3"/>
        <v/>
      </c>
      <c r="X30">
        <f t="shared" si="4"/>
        <v>3.13</v>
      </c>
    </row>
    <row r="31" spans="1:24" x14ac:dyDescent="0.25">
      <c r="A31" t="s">
        <v>28</v>
      </c>
      <c r="B31">
        <v>2</v>
      </c>
      <c r="C31">
        <v>4</v>
      </c>
      <c r="D31">
        <v>2</v>
      </c>
      <c r="E31">
        <v>2</v>
      </c>
      <c r="F31">
        <v>1</v>
      </c>
      <c r="G31">
        <v>2</v>
      </c>
      <c r="H31">
        <v>4</v>
      </c>
      <c r="I31">
        <v>5</v>
      </c>
      <c r="J31">
        <v>5</v>
      </c>
      <c r="K31">
        <v>4</v>
      </c>
      <c r="L31">
        <v>5</v>
      </c>
      <c r="M31">
        <v>3</v>
      </c>
      <c r="N31">
        <v>5</v>
      </c>
      <c r="O31">
        <v>1</v>
      </c>
      <c r="P31">
        <v>1</v>
      </c>
      <c r="S31">
        <f t="shared" si="0"/>
        <v>46</v>
      </c>
      <c r="T31">
        <f t="shared" si="1"/>
        <v>43</v>
      </c>
      <c r="U31" t="str">
        <f t="shared" si="2"/>
        <v>VOLT</v>
      </c>
      <c r="V31" t="str">
        <f t="shared" si="3"/>
        <v/>
      </c>
      <c r="X31">
        <f t="shared" si="4"/>
        <v>3.07</v>
      </c>
    </row>
    <row r="33" spans="22:22" x14ac:dyDescent="0.25">
      <c r="V33">
        <f>COUNTA(V2:V31)</f>
        <v>30</v>
      </c>
    </row>
    <row r="34" spans="22:22" x14ac:dyDescent="0.25">
      <c r="V34">
        <f>COUNTIF(V2:V31,"")</f>
        <v>17</v>
      </c>
    </row>
  </sheetData>
  <mergeCells count="5"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D1FD-8AA1-4786-AA40-D7F40F159471}">
  <dimension ref="A1:Q40"/>
  <sheetViews>
    <sheetView zoomScale="120" zoomScaleNormal="120" workbookViewId="0">
      <selection activeCell="J2" sqref="J2"/>
    </sheetView>
  </sheetViews>
  <sheetFormatPr defaultRowHeight="15" x14ac:dyDescent="0.25"/>
  <cols>
    <col min="1" max="1" width="19.5703125" bestFit="1" customWidth="1"/>
    <col min="12" max="12" width="26.42578125" bestFit="1" customWidth="1"/>
    <col min="17" max="17" width="46.42578125" bestFit="1" customWidth="1"/>
  </cols>
  <sheetData>
    <row r="1" spans="1:17" x14ac:dyDescent="0.25">
      <c r="A1" t="s">
        <v>30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  <c r="G1" t="s">
        <v>40</v>
      </c>
      <c r="H1" t="s">
        <v>41</v>
      </c>
      <c r="J1" t="s">
        <v>32</v>
      </c>
      <c r="K1" t="s">
        <v>33</v>
      </c>
      <c r="L1" t="s">
        <v>52</v>
      </c>
      <c r="M1" t="s">
        <v>34</v>
      </c>
      <c r="N1" t="s">
        <v>59</v>
      </c>
    </row>
    <row r="2" spans="1:17" ht="15.75" x14ac:dyDescent="0.25">
      <c r="A2" s="1" t="s">
        <v>42</v>
      </c>
      <c r="B2" s="3">
        <v>1</v>
      </c>
      <c r="C2" s="3">
        <v>1</v>
      </c>
      <c r="D2" s="3"/>
      <c r="E2" s="3"/>
      <c r="F2" s="3" t="s">
        <v>31</v>
      </c>
      <c r="G2" s="3"/>
      <c r="H2" s="3" t="s">
        <v>31</v>
      </c>
      <c r="J2">
        <f>COUNT(B2:H2)</f>
        <v>2</v>
      </c>
      <c r="K2">
        <f>COUNTA(B2:H2)-J2</f>
        <v>2</v>
      </c>
      <c r="L2">
        <f>COUNTIF(B2:H2,"X")</f>
        <v>2</v>
      </c>
      <c r="M2">
        <f>COUNTBLANK(B2:H2)</f>
        <v>3</v>
      </c>
      <c r="N2">
        <f>J2*1+K2*0.5</f>
        <v>3</v>
      </c>
    </row>
    <row r="3" spans="1:17" ht="15.75" x14ac:dyDescent="0.25">
      <c r="A3" s="1" t="s">
        <v>1</v>
      </c>
      <c r="B3" s="3"/>
      <c r="C3" s="3"/>
      <c r="D3" s="3">
        <v>1</v>
      </c>
      <c r="E3" s="3">
        <v>1</v>
      </c>
      <c r="F3" s="3" t="s">
        <v>31</v>
      </c>
      <c r="G3" s="3" t="s">
        <v>31</v>
      </c>
      <c r="H3" s="3"/>
      <c r="J3">
        <f t="shared" ref="J3:J31" si="0">COUNT(B3:H3)</f>
        <v>2</v>
      </c>
      <c r="K3">
        <f t="shared" ref="K3:K31" si="1">COUNTA(B3:H3)-J3</f>
        <v>2</v>
      </c>
      <c r="L3">
        <f t="shared" ref="L3:L31" si="2">COUNTIF(B3:H3,"X")</f>
        <v>2</v>
      </c>
      <c r="M3">
        <f t="shared" ref="M3:M31" si="3">COUNTBLANK(B3:H3)</f>
        <v>3</v>
      </c>
      <c r="N3">
        <f t="shared" ref="N3:N31" si="4">J3*1+K3*0.5</f>
        <v>3</v>
      </c>
    </row>
    <row r="4" spans="1:17" ht="15.75" x14ac:dyDescent="0.25">
      <c r="A4" s="1" t="s">
        <v>2</v>
      </c>
      <c r="B4" s="3" t="s">
        <v>31</v>
      </c>
      <c r="C4" s="3" t="s">
        <v>31</v>
      </c>
      <c r="D4" s="3"/>
      <c r="E4" s="3">
        <v>1</v>
      </c>
      <c r="F4" s="3" t="s">
        <v>31</v>
      </c>
      <c r="G4" s="3">
        <v>1</v>
      </c>
      <c r="H4" s="3"/>
      <c r="J4">
        <f t="shared" si="0"/>
        <v>2</v>
      </c>
      <c r="K4">
        <f t="shared" si="1"/>
        <v>3</v>
      </c>
      <c r="L4">
        <f t="shared" si="2"/>
        <v>3</v>
      </c>
      <c r="M4">
        <f t="shared" si="3"/>
        <v>2</v>
      </c>
      <c r="N4">
        <f t="shared" si="4"/>
        <v>3.5</v>
      </c>
    </row>
    <row r="5" spans="1:17" ht="15.75" x14ac:dyDescent="0.25">
      <c r="A5" s="2" t="s">
        <v>3</v>
      </c>
      <c r="B5" s="3">
        <v>1</v>
      </c>
      <c r="C5" s="3"/>
      <c r="D5" s="3"/>
      <c r="E5" s="3"/>
      <c r="F5" s="3">
        <v>1</v>
      </c>
      <c r="G5" s="3">
        <v>1</v>
      </c>
      <c r="H5" s="3" t="s">
        <v>31</v>
      </c>
      <c r="J5">
        <f t="shared" si="0"/>
        <v>3</v>
      </c>
      <c r="K5">
        <f t="shared" si="1"/>
        <v>1</v>
      </c>
      <c r="L5">
        <f t="shared" si="2"/>
        <v>1</v>
      </c>
      <c r="M5">
        <f t="shared" si="3"/>
        <v>3</v>
      </c>
      <c r="N5">
        <f t="shared" si="4"/>
        <v>3.5</v>
      </c>
      <c r="Q5" t="s">
        <v>60</v>
      </c>
    </row>
    <row r="6" spans="1:17" ht="15.75" x14ac:dyDescent="0.25">
      <c r="A6" s="1" t="s">
        <v>4</v>
      </c>
      <c r="B6" s="3">
        <v>1</v>
      </c>
      <c r="C6" s="3" t="s">
        <v>31</v>
      </c>
      <c r="D6" s="3" t="s">
        <v>31</v>
      </c>
      <c r="E6" s="3" t="s">
        <v>31</v>
      </c>
      <c r="F6" s="3">
        <v>1</v>
      </c>
      <c r="G6" s="3" t="s">
        <v>31</v>
      </c>
      <c r="H6" s="3"/>
      <c r="J6">
        <f t="shared" si="0"/>
        <v>2</v>
      </c>
      <c r="K6">
        <f t="shared" si="1"/>
        <v>4</v>
      </c>
      <c r="L6">
        <f t="shared" si="2"/>
        <v>4</v>
      </c>
      <c r="M6">
        <f t="shared" si="3"/>
        <v>1</v>
      </c>
      <c r="N6">
        <f t="shared" si="4"/>
        <v>4</v>
      </c>
      <c r="Q6" t="s">
        <v>61</v>
      </c>
    </row>
    <row r="7" spans="1:17" ht="15.75" x14ac:dyDescent="0.25">
      <c r="A7" s="2" t="s">
        <v>5</v>
      </c>
      <c r="B7" s="3">
        <v>1</v>
      </c>
      <c r="C7" s="3"/>
      <c r="D7" s="3" t="s">
        <v>31</v>
      </c>
      <c r="E7" s="3"/>
      <c r="F7" s="3" t="s">
        <v>31</v>
      </c>
      <c r="G7" s="3"/>
      <c r="H7" s="3" t="s">
        <v>31</v>
      </c>
      <c r="J7">
        <f t="shared" si="0"/>
        <v>1</v>
      </c>
      <c r="K7">
        <f t="shared" si="1"/>
        <v>3</v>
      </c>
      <c r="L7">
        <f t="shared" si="2"/>
        <v>3</v>
      </c>
      <c r="M7">
        <f t="shared" si="3"/>
        <v>3</v>
      </c>
      <c r="N7">
        <f t="shared" si="4"/>
        <v>2.5</v>
      </c>
      <c r="Q7" t="s">
        <v>62</v>
      </c>
    </row>
    <row r="8" spans="1:17" ht="15.75" x14ac:dyDescent="0.25">
      <c r="A8" s="1" t="s">
        <v>6</v>
      </c>
      <c r="B8" s="3"/>
      <c r="C8" s="3">
        <v>1</v>
      </c>
      <c r="D8" s="3">
        <v>1</v>
      </c>
      <c r="E8" s="3">
        <v>1</v>
      </c>
      <c r="F8" s="3" t="s">
        <v>31</v>
      </c>
      <c r="G8" s="3"/>
      <c r="H8" s="3"/>
      <c r="J8">
        <f t="shared" si="0"/>
        <v>3</v>
      </c>
      <c r="K8">
        <f t="shared" si="1"/>
        <v>1</v>
      </c>
      <c r="L8">
        <f t="shared" si="2"/>
        <v>1</v>
      </c>
      <c r="M8">
        <f t="shared" si="3"/>
        <v>3</v>
      </c>
      <c r="N8">
        <f t="shared" si="4"/>
        <v>3.5</v>
      </c>
      <c r="Q8" t="s">
        <v>63</v>
      </c>
    </row>
    <row r="9" spans="1:17" ht="15.75" x14ac:dyDescent="0.25">
      <c r="A9" s="1" t="s">
        <v>7</v>
      </c>
      <c r="B9" s="3">
        <v>1</v>
      </c>
      <c r="C9" s="3">
        <v>1</v>
      </c>
      <c r="D9" s="3"/>
      <c r="E9" s="3" t="s">
        <v>31</v>
      </c>
      <c r="F9" s="3" t="s">
        <v>31</v>
      </c>
      <c r="G9" s="3" t="s">
        <v>31</v>
      </c>
      <c r="H9" s="3">
        <v>1</v>
      </c>
      <c r="J9">
        <f t="shared" si="0"/>
        <v>3</v>
      </c>
      <c r="K9">
        <f t="shared" si="1"/>
        <v>3</v>
      </c>
      <c r="L9">
        <f t="shared" si="2"/>
        <v>3</v>
      </c>
      <c r="M9">
        <f t="shared" si="3"/>
        <v>1</v>
      </c>
      <c r="N9">
        <f t="shared" si="4"/>
        <v>4.5</v>
      </c>
      <c r="Q9" t="s">
        <v>64</v>
      </c>
    </row>
    <row r="10" spans="1:17" ht="15.75" x14ac:dyDescent="0.25">
      <c r="A10" s="1" t="s">
        <v>8</v>
      </c>
      <c r="B10" s="3"/>
      <c r="C10" s="3" t="s">
        <v>31</v>
      </c>
      <c r="D10" s="3"/>
      <c r="E10" s="3" t="s">
        <v>31</v>
      </c>
      <c r="F10" s="3">
        <v>1</v>
      </c>
      <c r="G10" s="3"/>
      <c r="H10" s="3" t="s">
        <v>31</v>
      </c>
      <c r="J10">
        <f t="shared" si="0"/>
        <v>1</v>
      </c>
      <c r="K10">
        <f t="shared" si="1"/>
        <v>3</v>
      </c>
      <c r="L10">
        <f t="shared" si="2"/>
        <v>3</v>
      </c>
      <c r="M10">
        <f t="shared" si="3"/>
        <v>3</v>
      </c>
      <c r="N10">
        <f t="shared" si="4"/>
        <v>2.5</v>
      </c>
      <c r="Q10" t="s">
        <v>65</v>
      </c>
    </row>
    <row r="11" spans="1:17" ht="15.75" x14ac:dyDescent="0.25">
      <c r="A11" s="1" t="s">
        <v>9</v>
      </c>
      <c r="B11" s="3">
        <v>1</v>
      </c>
      <c r="C11" s="3"/>
      <c r="D11" s="3">
        <v>1</v>
      </c>
      <c r="E11" s="3" t="s">
        <v>31</v>
      </c>
      <c r="F11" s="3">
        <v>1</v>
      </c>
      <c r="G11" s="3" t="s">
        <v>31</v>
      </c>
      <c r="H11" s="3"/>
      <c r="J11">
        <f t="shared" si="0"/>
        <v>3</v>
      </c>
      <c r="K11">
        <f t="shared" si="1"/>
        <v>2</v>
      </c>
      <c r="L11">
        <f t="shared" si="2"/>
        <v>2</v>
      </c>
      <c r="M11">
        <f t="shared" si="3"/>
        <v>2</v>
      </c>
      <c r="N11">
        <f t="shared" si="4"/>
        <v>4</v>
      </c>
    </row>
    <row r="12" spans="1:17" ht="15.75" x14ac:dyDescent="0.25">
      <c r="A12" s="1" t="s">
        <v>10</v>
      </c>
      <c r="B12" s="3"/>
      <c r="C12" s="3">
        <v>1</v>
      </c>
      <c r="D12" s="3">
        <v>1</v>
      </c>
      <c r="E12" s="3">
        <v>1</v>
      </c>
      <c r="F12" s="3"/>
      <c r="G12" s="3"/>
      <c r="H12" s="3">
        <v>1</v>
      </c>
      <c r="J12">
        <f t="shared" si="0"/>
        <v>4</v>
      </c>
      <c r="K12">
        <f t="shared" si="1"/>
        <v>0</v>
      </c>
      <c r="L12">
        <f t="shared" si="2"/>
        <v>0</v>
      </c>
      <c r="M12">
        <f t="shared" si="3"/>
        <v>3</v>
      </c>
      <c r="N12">
        <f t="shared" si="4"/>
        <v>4</v>
      </c>
    </row>
    <row r="13" spans="1:17" ht="15.75" x14ac:dyDescent="0.25">
      <c r="A13" s="2" t="s">
        <v>11</v>
      </c>
      <c r="B13" s="3">
        <v>1</v>
      </c>
      <c r="C13" s="3" t="s">
        <v>31</v>
      </c>
      <c r="D13" s="3" t="s">
        <v>31</v>
      </c>
      <c r="E13" s="3"/>
      <c r="F13" s="3" t="s">
        <v>31</v>
      </c>
      <c r="G13" s="3"/>
      <c r="H13" s="3" t="s">
        <v>31</v>
      </c>
      <c r="J13">
        <f t="shared" si="0"/>
        <v>1</v>
      </c>
      <c r="K13">
        <f t="shared" si="1"/>
        <v>4</v>
      </c>
      <c r="L13">
        <f t="shared" si="2"/>
        <v>4</v>
      </c>
      <c r="M13">
        <f t="shared" si="3"/>
        <v>2</v>
      </c>
      <c r="N13">
        <f t="shared" si="4"/>
        <v>3</v>
      </c>
    </row>
    <row r="14" spans="1:17" ht="15.75" x14ac:dyDescent="0.25">
      <c r="A14" s="1" t="s">
        <v>12</v>
      </c>
      <c r="B14" s="3">
        <v>1</v>
      </c>
      <c r="C14" s="3"/>
      <c r="D14" s="3">
        <v>1</v>
      </c>
      <c r="E14" s="3" t="s">
        <v>31</v>
      </c>
      <c r="F14" s="3"/>
      <c r="G14" s="3" t="s">
        <v>31</v>
      </c>
      <c r="H14" s="3" t="s">
        <v>31</v>
      </c>
      <c r="J14">
        <f t="shared" si="0"/>
        <v>2</v>
      </c>
      <c r="K14">
        <f t="shared" si="1"/>
        <v>3</v>
      </c>
      <c r="L14">
        <f t="shared" si="2"/>
        <v>3</v>
      </c>
      <c r="M14">
        <f t="shared" si="3"/>
        <v>2</v>
      </c>
      <c r="N14">
        <f t="shared" si="4"/>
        <v>3.5</v>
      </c>
      <c r="Q14" t="s">
        <v>66</v>
      </c>
    </row>
    <row r="15" spans="1:17" ht="15.75" x14ac:dyDescent="0.25">
      <c r="A15" s="1" t="s">
        <v>13</v>
      </c>
      <c r="B15" s="3">
        <v>1</v>
      </c>
      <c r="C15" s="3">
        <v>1</v>
      </c>
      <c r="D15" s="3">
        <v>1</v>
      </c>
      <c r="E15" s="3"/>
      <c r="F15" s="3">
        <v>1</v>
      </c>
      <c r="G15" s="3" t="s">
        <v>31</v>
      </c>
      <c r="H15" s="3">
        <v>1</v>
      </c>
      <c r="J15">
        <f t="shared" si="0"/>
        <v>5</v>
      </c>
      <c r="K15">
        <f t="shared" si="1"/>
        <v>1</v>
      </c>
      <c r="L15">
        <f t="shared" si="2"/>
        <v>1</v>
      </c>
      <c r="M15">
        <f t="shared" si="3"/>
        <v>1</v>
      </c>
      <c r="N15">
        <f t="shared" si="4"/>
        <v>5.5</v>
      </c>
      <c r="Q15" t="s">
        <v>67</v>
      </c>
    </row>
    <row r="16" spans="1:17" ht="15.75" x14ac:dyDescent="0.25">
      <c r="A16" s="1" t="s">
        <v>14</v>
      </c>
      <c r="B16" s="3">
        <v>1</v>
      </c>
      <c r="C16" s="3" t="s">
        <v>31</v>
      </c>
      <c r="D16" s="3">
        <v>1</v>
      </c>
      <c r="E16" s="3">
        <v>1</v>
      </c>
      <c r="F16" s="3" t="s">
        <v>31</v>
      </c>
      <c r="G16" s="3" t="s">
        <v>31</v>
      </c>
      <c r="H16" s="3">
        <v>1</v>
      </c>
      <c r="J16">
        <f t="shared" si="0"/>
        <v>4</v>
      </c>
      <c r="K16">
        <f t="shared" si="1"/>
        <v>3</v>
      </c>
      <c r="L16">
        <f t="shared" si="2"/>
        <v>3</v>
      </c>
      <c r="M16">
        <f t="shared" si="3"/>
        <v>0</v>
      </c>
      <c r="N16">
        <f t="shared" si="4"/>
        <v>5.5</v>
      </c>
      <c r="Q16" t="s">
        <v>68</v>
      </c>
    </row>
    <row r="17" spans="1:14" ht="15.75" x14ac:dyDescent="0.25">
      <c r="A17" s="1" t="s">
        <v>15</v>
      </c>
      <c r="B17" s="3"/>
      <c r="C17" s="3">
        <v>1</v>
      </c>
      <c r="D17" s="3">
        <v>1</v>
      </c>
      <c r="E17" s="3" t="s">
        <v>31</v>
      </c>
      <c r="F17" s="3"/>
      <c r="G17" s="3">
        <v>1</v>
      </c>
      <c r="H17" s="3">
        <v>1</v>
      </c>
      <c r="J17">
        <f t="shared" si="0"/>
        <v>4</v>
      </c>
      <c r="K17">
        <f t="shared" si="1"/>
        <v>1</v>
      </c>
      <c r="L17">
        <f t="shared" si="2"/>
        <v>1</v>
      </c>
      <c r="M17">
        <f t="shared" si="3"/>
        <v>2</v>
      </c>
      <c r="N17">
        <f t="shared" si="4"/>
        <v>4.5</v>
      </c>
    </row>
    <row r="18" spans="1:14" ht="15.75" x14ac:dyDescent="0.25">
      <c r="A18" s="1" t="s">
        <v>16</v>
      </c>
      <c r="B18" s="3">
        <v>1</v>
      </c>
      <c r="C18" s="3">
        <v>1</v>
      </c>
      <c r="D18" s="3">
        <v>1</v>
      </c>
      <c r="E18" s="3">
        <v>1</v>
      </c>
      <c r="F18" s="3" t="s">
        <v>31</v>
      </c>
      <c r="G18" s="3">
        <v>1</v>
      </c>
      <c r="H18" s="3" t="s">
        <v>31</v>
      </c>
      <c r="J18">
        <f t="shared" si="0"/>
        <v>5</v>
      </c>
      <c r="K18">
        <f t="shared" si="1"/>
        <v>2</v>
      </c>
      <c r="L18">
        <f t="shared" si="2"/>
        <v>2</v>
      </c>
      <c r="M18">
        <f t="shared" si="3"/>
        <v>0</v>
      </c>
      <c r="N18">
        <f t="shared" si="4"/>
        <v>6</v>
      </c>
    </row>
    <row r="19" spans="1:14" ht="15.75" x14ac:dyDescent="0.25">
      <c r="A19" s="1" t="s">
        <v>17</v>
      </c>
      <c r="B19" s="3" t="s">
        <v>31</v>
      </c>
      <c r="C19" s="3" t="s">
        <v>31</v>
      </c>
      <c r="D19" s="3" t="s">
        <v>31</v>
      </c>
      <c r="E19" s="3" t="s">
        <v>31</v>
      </c>
      <c r="F19" s="3" t="s">
        <v>31</v>
      </c>
      <c r="G19" s="3">
        <v>1</v>
      </c>
      <c r="H19" s="3">
        <v>1</v>
      </c>
      <c r="J19">
        <f t="shared" si="0"/>
        <v>2</v>
      </c>
      <c r="K19">
        <f t="shared" si="1"/>
        <v>5</v>
      </c>
      <c r="L19">
        <f t="shared" si="2"/>
        <v>5</v>
      </c>
      <c r="M19">
        <f t="shared" si="3"/>
        <v>0</v>
      </c>
      <c r="N19">
        <f t="shared" si="4"/>
        <v>4.5</v>
      </c>
    </row>
    <row r="20" spans="1:14" ht="15.75" x14ac:dyDescent="0.25">
      <c r="A20" s="1" t="s">
        <v>18</v>
      </c>
      <c r="B20" s="3"/>
      <c r="C20" s="3" t="s">
        <v>31</v>
      </c>
      <c r="D20" s="3">
        <v>1</v>
      </c>
      <c r="E20" s="3">
        <v>1</v>
      </c>
      <c r="F20" s="3">
        <v>1</v>
      </c>
      <c r="G20" s="3">
        <v>1</v>
      </c>
      <c r="H20" s="3" t="s">
        <v>31</v>
      </c>
      <c r="J20">
        <f t="shared" si="0"/>
        <v>4</v>
      </c>
      <c r="K20">
        <f t="shared" si="1"/>
        <v>2</v>
      </c>
      <c r="L20">
        <f t="shared" si="2"/>
        <v>2</v>
      </c>
      <c r="M20">
        <f t="shared" si="3"/>
        <v>1</v>
      </c>
      <c r="N20">
        <f t="shared" si="4"/>
        <v>5</v>
      </c>
    </row>
    <row r="21" spans="1:14" ht="15.75" x14ac:dyDescent="0.25">
      <c r="A21" s="1" t="s">
        <v>19</v>
      </c>
      <c r="B21" s="3"/>
      <c r="C21" s="3" t="s">
        <v>31</v>
      </c>
      <c r="D21" s="3"/>
      <c r="E21" s="3" t="s">
        <v>31</v>
      </c>
      <c r="F21" s="3"/>
      <c r="G21" s="3">
        <v>1</v>
      </c>
      <c r="H21" s="3">
        <v>1</v>
      </c>
      <c r="J21">
        <f t="shared" si="0"/>
        <v>2</v>
      </c>
      <c r="K21">
        <f t="shared" si="1"/>
        <v>2</v>
      </c>
      <c r="L21">
        <f t="shared" si="2"/>
        <v>2</v>
      </c>
      <c r="M21">
        <f t="shared" si="3"/>
        <v>3</v>
      </c>
      <c r="N21">
        <f t="shared" si="4"/>
        <v>3</v>
      </c>
    </row>
    <row r="22" spans="1:14" ht="15.75" x14ac:dyDescent="0.25">
      <c r="A22" s="1" t="s">
        <v>20</v>
      </c>
      <c r="B22" s="3"/>
      <c r="C22" s="3" t="s">
        <v>31</v>
      </c>
      <c r="D22" s="3">
        <v>1</v>
      </c>
      <c r="E22" s="3"/>
      <c r="F22" s="3" t="s">
        <v>31</v>
      </c>
      <c r="G22" s="3" t="s">
        <v>31</v>
      </c>
      <c r="H22" s="3" t="s">
        <v>31</v>
      </c>
      <c r="J22">
        <f t="shared" si="0"/>
        <v>1</v>
      </c>
      <c r="K22">
        <f t="shared" si="1"/>
        <v>4</v>
      </c>
      <c r="L22">
        <f t="shared" si="2"/>
        <v>4</v>
      </c>
      <c r="M22">
        <f t="shared" si="3"/>
        <v>2</v>
      </c>
      <c r="N22">
        <f t="shared" si="4"/>
        <v>3</v>
      </c>
    </row>
    <row r="23" spans="1:14" ht="15.75" x14ac:dyDescent="0.25">
      <c r="A23" s="1" t="s">
        <v>21</v>
      </c>
      <c r="B23" s="3">
        <v>1</v>
      </c>
      <c r="C23" s="3"/>
      <c r="D23" s="3"/>
      <c r="E23" s="3">
        <v>1</v>
      </c>
      <c r="F23" s="3" t="s">
        <v>31</v>
      </c>
      <c r="G23" s="3">
        <v>1</v>
      </c>
      <c r="H23" s="3"/>
      <c r="J23">
        <f t="shared" si="0"/>
        <v>3</v>
      </c>
      <c r="K23">
        <f t="shared" si="1"/>
        <v>1</v>
      </c>
      <c r="L23">
        <f t="shared" si="2"/>
        <v>1</v>
      </c>
      <c r="M23">
        <f t="shared" si="3"/>
        <v>3</v>
      </c>
      <c r="N23">
        <f t="shared" si="4"/>
        <v>3.5</v>
      </c>
    </row>
    <row r="24" spans="1:14" ht="15.75" x14ac:dyDescent="0.25">
      <c r="A24" s="1" t="s">
        <v>22</v>
      </c>
      <c r="B24" s="3"/>
      <c r="C24" s="3">
        <v>1</v>
      </c>
      <c r="D24" s="3"/>
      <c r="E24" s="3"/>
      <c r="F24" s="3">
        <v>1</v>
      </c>
      <c r="G24" s="3" t="s">
        <v>31</v>
      </c>
      <c r="H24" s="3">
        <v>1</v>
      </c>
      <c r="J24">
        <f t="shared" si="0"/>
        <v>3</v>
      </c>
      <c r="K24">
        <f t="shared" si="1"/>
        <v>1</v>
      </c>
      <c r="L24">
        <f t="shared" si="2"/>
        <v>1</v>
      </c>
      <c r="M24">
        <f t="shared" si="3"/>
        <v>3</v>
      </c>
      <c r="N24">
        <f t="shared" si="4"/>
        <v>3.5</v>
      </c>
    </row>
    <row r="25" spans="1:14" ht="15.75" x14ac:dyDescent="0.25">
      <c r="A25" s="1" t="s">
        <v>23</v>
      </c>
      <c r="B25" s="3">
        <v>1</v>
      </c>
      <c r="C25" s="3">
        <v>1</v>
      </c>
      <c r="D25" s="3"/>
      <c r="E25" s="3"/>
      <c r="F25" s="3" t="s">
        <v>31</v>
      </c>
      <c r="G25" s="3"/>
      <c r="H25" s="3"/>
      <c r="J25">
        <f t="shared" si="0"/>
        <v>2</v>
      </c>
      <c r="K25">
        <f t="shared" si="1"/>
        <v>1</v>
      </c>
      <c r="L25">
        <f t="shared" si="2"/>
        <v>1</v>
      </c>
      <c r="M25">
        <f t="shared" si="3"/>
        <v>4</v>
      </c>
      <c r="N25">
        <f t="shared" si="4"/>
        <v>2.5</v>
      </c>
    </row>
    <row r="26" spans="1:14" ht="15.75" x14ac:dyDescent="0.25">
      <c r="A26" s="1" t="s">
        <v>24</v>
      </c>
      <c r="B26" s="3"/>
      <c r="C26" s="3"/>
      <c r="D26" s="3"/>
      <c r="E26" s="3" t="s">
        <v>31</v>
      </c>
      <c r="F26" s="3" t="s">
        <v>31</v>
      </c>
      <c r="G26" s="3">
        <v>1</v>
      </c>
      <c r="H26" s="3"/>
      <c r="J26">
        <f t="shared" si="0"/>
        <v>1</v>
      </c>
      <c r="K26">
        <f t="shared" si="1"/>
        <v>2</v>
      </c>
      <c r="L26">
        <f t="shared" si="2"/>
        <v>2</v>
      </c>
      <c r="M26">
        <f t="shared" si="3"/>
        <v>4</v>
      </c>
      <c r="N26">
        <f t="shared" si="4"/>
        <v>2</v>
      </c>
    </row>
    <row r="27" spans="1:14" ht="15.75" x14ac:dyDescent="0.25">
      <c r="A27" s="1" t="s">
        <v>25</v>
      </c>
      <c r="B27" s="3">
        <v>1</v>
      </c>
      <c r="C27" s="3" t="s">
        <v>31</v>
      </c>
      <c r="D27" s="3"/>
      <c r="E27" s="3">
        <v>1</v>
      </c>
      <c r="F27" s="3"/>
      <c r="G27" s="3"/>
      <c r="H27" s="3">
        <v>1</v>
      </c>
      <c r="J27">
        <f t="shared" si="0"/>
        <v>3</v>
      </c>
      <c r="K27">
        <f t="shared" si="1"/>
        <v>1</v>
      </c>
      <c r="L27">
        <f t="shared" si="2"/>
        <v>1</v>
      </c>
      <c r="M27">
        <f t="shared" si="3"/>
        <v>3</v>
      </c>
      <c r="N27">
        <f t="shared" si="4"/>
        <v>3.5</v>
      </c>
    </row>
    <row r="28" spans="1:14" ht="15.75" x14ac:dyDescent="0.25">
      <c r="A28" s="2" t="s">
        <v>26</v>
      </c>
      <c r="B28" s="3"/>
      <c r="C28" s="3" t="s">
        <v>31</v>
      </c>
      <c r="D28" s="3"/>
      <c r="E28" s="3" t="s">
        <v>31</v>
      </c>
      <c r="F28" s="3" t="s">
        <v>31</v>
      </c>
      <c r="G28" s="3"/>
      <c r="H28" s="3" t="s">
        <v>31</v>
      </c>
      <c r="J28">
        <f t="shared" si="0"/>
        <v>0</v>
      </c>
      <c r="K28">
        <f t="shared" si="1"/>
        <v>4</v>
      </c>
      <c r="L28">
        <f t="shared" si="2"/>
        <v>4</v>
      </c>
      <c r="M28">
        <f t="shared" si="3"/>
        <v>3</v>
      </c>
      <c r="N28">
        <f t="shared" si="4"/>
        <v>2</v>
      </c>
    </row>
    <row r="29" spans="1:14" ht="15.75" x14ac:dyDescent="0.25">
      <c r="A29" s="2" t="s">
        <v>29</v>
      </c>
      <c r="B29" s="3"/>
      <c r="C29" s="3" t="s">
        <v>31</v>
      </c>
      <c r="D29" s="3">
        <v>1</v>
      </c>
      <c r="E29" s="3"/>
      <c r="F29" s="3" t="s">
        <v>31</v>
      </c>
      <c r="G29" s="3" t="s">
        <v>31</v>
      </c>
      <c r="H29" s="3"/>
      <c r="J29">
        <f t="shared" si="0"/>
        <v>1</v>
      </c>
      <c r="K29">
        <f t="shared" si="1"/>
        <v>3</v>
      </c>
      <c r="L29">
        <f t="shared" si="2"/>
        <v>3</v>
      </c>
      <c r="M29">
        <f t="shared" si="3"/>
        <v>3</v>
      </c>
      <c r="N29">
        <f t="shared" si="4"/>
        <v>2.5</v>
      </c>
    </row>
    <row r="30" spans="1:14" ht="15.75" x14ac:dyDescent="0.25">
      <c r="A30" s="2" t="s">
        <v>27</v>
      </c>
      <c r="B30" s="3"/>
      <c r="C30" s="3"/>
      <c r="D30" s="3"/>
      <c r="E30" s="3" t="s">
        <v>31</v>
      </c>
      <c r="F30" s="3"/>
      <c r="G30" s="3"/>
      <c r="H30" s="3" t="s">
        <v>31</v>
      </c>
      <c r="J30">
        <f t="shared" si="0"/>
        <v>0</v>
      </c>
      <c r="K30">
        <f t="shared" si="1"/>
        <v>2</v>
      </c>
      <c r="L30">
        <f t="shared" si="2"/>
        <v>2</v>
      </c>
      <c r="M30">
        <f t="shared" si="3"/>
        <v>5</v>
      </c>
      <c r="N30">
        <f t="shared" si="4"/>
        <v>1</v>
      </c>
    </row>
    <row r="31" spans="1:14" ht="15.75" x14ac:dyDescent="0.25">
      <c r="A31" s="2" t="s">
        <v>28</v>
      </c>
      <c r="B31" s="3"/>
      <c r="C31" s="3"/>
      <c r="D31" s="3">
        <v>1</v>
      </c>
      <c r="E31" s="3" t="s">
        <v>31</v>
      </c>
      <c r="F31" s="3"/>
      <c r="G31" s="3">
        <v>1</v>
      </c>
      <c r="H31" s="3" t="s">
        <v>31</v>
      </c>
      <c r="J31">
        <f t="shared" si="0"/>
        <v>2</v>
      </c>
      <c r="K31">
        <f t="shared" si="1"/>
        <v>2</v>
      </c>
      <c r="L31">
        <f t="shared" si="2"/>
        <v>2</v>
      </c>
      <c r="M31">
        <f t="shared" si="3"/>
        <v>3</v>
      </c>
      <c r="N31">
        <f t="shared" si="4"/>
        <v>3</v>
      </c>
    </row>
    <row r="33" spans="10:13" x14ac:dyDescent="0.25">
      <c r="J33">
        <f>SUM(J2:J31)</f>
        <v>71</v>
      </c>
      <c r="K33">
        <f t="shared" ref="K33:M33" si="5">SUM(K2:K31)</f>
        <v>68</v>
      </c>
      <c r="M33">
        <f t="shared" si="5"/>
        <v>71</v>
      </c>
    </row>
    <row r="40" spans="10:13" x14ac:dyDescent="0.25">
      <c r="L40" t="s">
        <v>69</v>
      </c>
      <c r="M40">
        <f>(J33+K33+M33)/7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62073-1678-42EB-BDA7-CC8D7B81114A}">
  <dimension ref="A1:R37"/>
  <sheetViews>
    <sheetView topLeftCell="F31" zoomScale="140" zoomScaleNormal="140" workbookViewId="0">
      <selection activeCell="J42" sqref="J42"/>
    </sheetView>
  </sheetViews>
  <sheetFormatPr defaultColWidth="8.85546875" defaultRowHeight="15.75" x14ac:dyDescent="0.25"/>
  <cols>
    <col min="1" max="1" width="22.5703125" style="2" bestFit="1" customWidth="1"/>
    <col min="2" max="8" width="9.42578125" style="2" bestFit="1" customWidth="1"/>
    <col min="9" max="9" width="32.28515625" style="2" bestFit="1" customWidth="1"/>
    <col min="10" max="10" width="13.7109375" style="2" bestFit="1" customWidth="1"/>
    <col min="11" max="12" width="24.7109375" style="2" bestFit="1" customWidth="1"/>
    <col min="13" max="15" width="8.85546875" style="2"/>
    <col min="16" max="16" width="6.5703125" style="2" bestFit="1" customWidth="1"/>
    <col min="17" max="17" width="8.85546875" style="2"/>
    <col min="18" max="18" width="9.42578125" style="2" bestFit="1" customWidth="1"/>
    <col min="19" max="16384" width="8.85546875" style="2"/>
  </cols>
  <sheetData>
    <row r="1" spans="1:18" x14ac:dyDescent="0.25">
      <c r="A1" s="16" t="s">
        <v>30</v>
      </c>
      <c r="B1" s="17">
        <v>1</v>
      </c>
      <c r="C1" s="17">
        <v>2</v>
      </c>
      <c r="D1" s="17">
        <v>3</v>
      </c>
      <c r="E1" s="17">
        <v>4</v>
      </c>
      <c r="F1" s="17">
        <v>5</v>
      </c>
      <c r="G1" s="17">
        <v>6</v>
      </c>
      <c r="H1" s="17">
        <v>7</v>
      </c>
      <c r="J1" s="2" t="s">
        <v>115</v>
      </c>
      <c r="K1" s="2" t="s">
        <v>116</v>
      </c>
      <c r="L1" s="2" t="s">
        <v>117</v>
      </c>
      <c r="P1" s="2">
        <v>45000</v>
      </c>
    </row>
    <row r="2" spans="1:18" x14ac:dyDescent="0.25">
      <c r="A2" s="18" t="s">
        <v>42</v>
      </c>
      <c r="B2" s="15">
        <v>9610</v>
      </c>
      <c r="C2" s="15">
        <v>5460</v>
      </c>
      <c r="D2" s="15">
        <v>8460</v>
      </c>
      <c r="E2" s="15">
        <v>9190</v>
      </c>
      <c r="F2" s="15">
        <v>7030</v>
      </c>
      <c r="G2" s="15">
        <v>4370</v>
      </c>
      <c r="H2" s="15">
        <v>10460</v>
      </c>
      <c r="J2" s="15">
        <f>ROUND(AVERAGE(B2:H2),-1)</f>
        <v>7800</v>
      </c>
      <c r="K2" s="2">
        <f>SMALL(B2:H2,3)</f>
        <v>7030</v>
      </c>
      <c r="L2" s="2" t="str">
        <f>IF(R2&gt;$P$1,A2,"")</f>
        <v>Akciós Áron</v>
      </c>
      <c r="R2" s="15">
        <f>SUM(B2:H2)</f>
        <v>54580</v>
      </c>
    </row>
    <row r="3" spans="1:18" x14ac:dyDescent="0.25">
      <c r="A3" s="18" t="s">
        <v>1</v>
      </c>
      <c r="B3" s="15">
        <v>5820</v>
      </c>
      <c r="C3" s="15">
        <v>7720</v>
      </c>
      <c r="D3" s="15">
        <v>7380</v>
      </c>
      <c r="E3" s="15">
        <v>8910</v>
      </c>
      <c r="F3" s="15">
        <v>3950</v>
      </c>
      <c r="G3" s="15">
        <v>3440</v>
      </c>
      <c r="H3" s="15">
        <v>6950</v>
      </c>
      <c r="J3" s="15">
        <f t="shared" ref="J3:J31" si="0">ROUND(AVERAGE(B3:H3),-1)</f>
        <v>6310</v>
      </c>
      <c r="K3" s="2">
        <f t="shared" ref="K3:K31" si="1">SMALL(B3:H3,3)</f>
        <v>5820</v>
      </c>
      <c r="L3" s="2" t="str">
        <f t="shared" ref="L3:L31" si="2">IF(R3&gt;$P$1,A3,"")</f>
        <v/>
      </c>
      <c r="R3" s="15">
        <f t="shared" ref="R3:R31" si="3">SUM(B3:H3)</f>
        <v>44170</v>
      </c>
    </row>
    <row r="4" spans="1:18" x14ac:dyDescent="0.25">
      <c r="A4" s="18" t="s">
        <v>2</v>
      </c>
      <c r="B4" s="15">
        <v>7570</v>
      </c>
      <c r="C4" s="15">
        <v>8470</v>
      </c>
      <c r="D4" s="15">
        <v>5000</v>
      </c>
      <c r="E4" s="15">
        <v>2010</v>
      </c>
      <c r="F4" s="15">
        <v>1530</v>
      </c>
      <c r="G4" s="15">
        <v>6490</v>
      </c>
      <c r="H4" s="15">
        <v>9590</v>
      </c>
      <c r="J4" s="15">
        <f t="shared" si="0"/>
        <v>5810</v>
      </c>
      <c r="K4" s="2">
        <f t="shared" si="1"/>
        <v>5000</v>
      </c>
      <c r="L4" s="2" t="str">
        <f t="shared" si="2"/>
        <v/>
      </c>
      <c r="R4" s="15">
        <f t="shared" si="3"/>
        <v>40660</v>
      </c>
    </row>
    <row r="5" spans="1:18" x14ac:dyDescent="0.25">
      <c r="A5" s="19" t="s">
        <v>3</v>
      </c>
      <c r="B5" s="15">
        <v>6640</v>
      </c>
      <c r="C5" s="15">
        <v>1350</v>
      </c>
      <c r="D5" s="15">
        <v>7490</v>
      </c>
      <c r="E5" s="15">
        <v>2120</v>
      </c>
      <c r="F5" s="15">
        <v>6730</v>
      </c>
      <c r="G5" s="15">
        <v>7140</v>
      </c>
      <c r="H5" s="15">
        <v>10350</v>
      </c>
      <c r="J5" s="15">
        <f t="shared" si="0"/>
        <v>5970</v>
      </c>
      <c r="K5" s="2">
        <f t="shared" si="1"/>
        <v>6640</v>
      </c>
      <c r="L5" s="2" t="str">
        <f t="shared" si="2"/>
        <v/>
      </c>
      <c r="R5" s="15">
        <f t="shared" si="3"/>
        <v>41820</v>
      </c>
    </row>
    <row r="6" spans="1:18" x14ac:dyDescent="0.25">
      <c r="A6" s="18" t="s">
        <v>4</v>
      </c>
      <c r="B6" s="15">
        <v>4910</v>
      </c>
      <c r="C6" s="15">
        <v>11110</v>
      </c>
      <c r="D6" s="15">
        <v>3660</v>
      </c>
      <c r="E6" s="15">
        <v>1690</v>
      </c>
      <c r="F6" s="15">
        <v>9010</v>
      </c>
      <c r="G6" s="15">
        <v>10940</v>
      </c>
      <c r="H6" s="15">
        <v>3740</v>
      </c>
      <c r="J6" s="15">
        <f t="shared" si="0"/>
        <v>6440</v>
      </c>
      <c r="K6" s="2">
        <f t="shared" si="1"/>
        <v>3740</v>
      </c>
      <c r="L6" s="2" t="str">
        <f t="shared" si="2"/>
        <v>Cset Elek</v>
      </c>
      <c r="R6" s="15">
        <f t="shared" si="3"/>
        <v>45060</v>
      </c>
    </row>
    <row r="7" spans="1:18" x14ac:dyDescent="0.25">
      <c r="A7" s="19" t="s">
        <v>5</v>
      </c>
      <c r="B7" s="15">
        <v>2270</v>
      </c>
      <c r="C7" s="15">
        <v>3390</v>
      </c>
      <c r="D7" s="15">
        <v>4250</v>
      </c>
      <c r="E7" s="15">
        <v>1310</v>
      </c>
      <c r="F7" s="15">
        <v>8530</v>
      </c>
      <c r="G7" s="15">
        <v>9370</v>
      </c>
      <c r="H7" s="15">
        <v>8140</v>
      </c>
      <c r="J7" s="15">
        <f t="shared" si="0"/>
        <v>5320</v>
      </c>
      <c r="K7" s="2">
        <f t="shared" si="1"/>
        <v>3390</v>
      </c>
      <c r="L7" s="2" t="str">
        <f t="shared" si="2"/>
        <v/>
      </c>
      <c r="R7" s="15">
        <f t="shared" si="3"/>
        <v>37260</v>
      </c>
    </row>
    <row r="8" spans="1:18" x14ac:dyDescent="0.25">
      <c r="A8" s="18" t="s">
        <v>6</v>
      </c>
      <c r="B8" s="15">
        <v>4190</v>
      </c>
      <c r="C8" s="15">
        <v>8290</v>
      </c>
      <c r="D8" s="15">
        <v>10740</v>
      </c>
      <c r="E8" s="15">
        <v>3160</v>
      </c>
      <c r="F8" s="15">
        <v>1580</v>
      </c>
      <c r="G8" s="15">
        <v>3800</v>
      </c>
      <c r="H8" s="15">
        <v>11150</v>
      </c>
      <c r="J8" s="15">
        <f t="shared" si="0"/>
        <v>6130</v>
      </c>
      <c r="K8" s="2">
        <f t="shared" si="1"/>
        <v>3800</v>
      </c>
      <c r="L8" s="2" t="str">
        <f t="shared" si="2"/>
        <v/>
      </c>
      <c r="R8" s="15">
        <f t="shared" si="3"/>
        <v>42910</v>
      </c>
    </row>
    <row r="9" spans="1:18" x14ac:dyDescent="0.25">
      <c r="A9" s="18" t="s">
        <v>7</v>
      </c>
      <c r="B9" s="15">
        <v>10480</v>
      </c>
      <c r="C9" s="15">
        <v>8180</v>
      </c>
      <c r="D9" s="15">
        <v>11130</v>
      </c>
      <c r="E9" s="15">
        <v>10890</v>
      </c>
      <c r="F9" s="15">
        <v>11540</v>
      </c>
      <c r="G9" s="15">
        <v>1470</v>
      </c>
      <c r="H9" s="15">
        <v>3880</v>
      </c>
      <c r="J9" s="15">
        <f t="shared" si="0"/>
        <v>8220</v>
      </c>
      <c r="K9" s="2">
        <f t="shared" si="1"/>
        <v>8180</v>
      </c>
      <c r="L9" s="2" t="str">
        <f t="shared" si="2"/>
        <v>Fehér Máté</v>
      </c>
      <c r="R9" s="15">
        <f t="shared" si="3"/>
        <v>57570</v>
      </c>
    </row>
    <row r="10" spans="1:18" x14ac:dyDescent="0.25">
      <c r="A10" s="18" t="s">
        <v>8</v>
      </c>
      <c r="B10" s="15">
        <v>1790</v>
      </c>
      <c r="C10" s="15">
        <v>10400</v>
      </c>
      <c r="D10" s="15">
        <v>8200</v>
      </c>
      <c r="E10" s="15">
        <v>4410</v>
      </c>
      <c r="F10" s="15">
        <v>5900</v>
      </c>
      <c r="G10" s="15">
        <v>6740</v>
      </c>
      <c r="H10" s="15">
        <v>9290</v>
      </c>
      <c r="J10" s="15">
        <f t="shared" si="0"/>
        <v>6680</v>
      </c>
      <c r="K10" s="2">
        <f t="shared" si="1"/>
        <v>5900</v>
      </c>
      <c r="L10" s="2" t="str">
        <f t="shared" si="2"/>
        <v>Gyöngy Virág</v>
      </c>
      <c r="R10" s="15">
        <f t="shared" si="3"/>
        <v>46730</v>
      </c>
    </row>
    <row r="11" spans="1:18" x14ac:dyDescent="0.25">
      <c r="A11" s="18" t="s">
        <v>9</v>
      </c>
      <c r="B11" s="15">
        <v>3880</v>
      </c>
      <c r="C11" s="15">
        <v>11750</v>
      </c>
      <c r="D11" s="15">
        <v>7690</v>
      </c>
      <c r="E11" s="15">
        <v>2920</v>
      </c>
      <c r="F11" s="15">
        <v>7850</v>
      </c>
      <c r="G11" s="15">
        <v>10690</v>
      </c>
      <c r="H11" s="15">
        <v>5410</v>
      </c>
      <c r="J11" s="15">
        <f t="shared" si="0"/>
        <v>7170</v>
      </c>
      <c r="K11" s="2">
        <f t="shared" si="1"/>
        <v>5410</v>
      </c>
      <c r="L11" s="2" t="str">
        <f t="shared" si="2"/>
        <v>Horváth Zsófia</v>
      </c>
      <c r="R11" s="15">
        <f t="shared" si="3"/>
        <v>50190</v>
      </c>
    </row>
    <row r="12" spans="1:18" x14ac:dyDescent="0.25">
      <c r="A12" s="18" t="s">
        <v>10</v>
      </c>
      <c r="B12" s="15">
        <v>4730</v>
      </c>
      <c r="C12" s="15">
        <v>3460</v>
      </c>
      <c r="D12" s="15">
        <v>3170</v>
      </c>
      <c r="E12" s="15">
        <v>11230</v>
      </c>
      <c r="F12" s="15">
        <v>10610</v>
      </c>
      <c r="G12" s="15">
        <v>9350</v>
      </c>
      <c r="H12" s="15">
        <v>4460</v>
      </c>
      <c r="J12" s="15">
        <f t="shared" si="0"/>
        <v>6720</v>
      </c>
      <c r="K12" s="2">
        <f t="shared" si="1"/>
        <v>4460</v>
      </c>
      <c r="L12" s="2" t="str">
        <f t="shared" si="2"/>
        <v>Juhász Emese</v>
      </c>
      <c r="R12" s="15">
        <f t="shared" si="3"/>
        <v>47010</v>
      </c>
    </row>
    <row r="13" spans="1:18" x14ac:dyDescent="0.25">
      <c r="A13" s="19" t="s">
        <v>11</v>
      </c>
      <c r="B13" s="15">
        <v>5630</v>
      </c>
      <c r="C13" s="15">
        <v>7130</v>
      </c>
      <c r="D13" s="15">
        <v>3020</v>
      </c>
      <c r="E13" s="15">
        <v>6270</v>
      </c>
      <c r="F13" s="15">
        <v>6480</v>
      </c>
      <c r="G13" s="15">
        <v>8910</v>
      </c>
      <c r="H13" s="15">
        <v>11530</v>
      </c>
      <c r="J13" s="15">
        <f t="shared" si="0"/>
        <v>7000</v>
      </c>
      <c r="K13" s="2">
        <f t="shared" si="1"/>
        <v>6270</v>
      </c>
      <c r="L13" s="2" t="str">
        <f t="shared" si="2"/>
        <v>Kala Pál</v>
      </c>
      <c r="R13" s="15">
        <f t="shared" si="3"/>
        <v>48970</v>
      </c>
    </row>
    <row r="14" spans="1:18" x14ac:dyDescent="0.25">
      <c r="A14" s="18" t="s">
        <v>12</v>
      </c>
      <c r="B14" s="15">
        <v>10270</v>
      </c>
      <c r="C14" s="15">
        <v>3450</v>
      </c>
      <c r="D14" s="15">
        <v>7100</v>
      </c>
      <c r="E14" s="15">
        <v>6630</v>
      </c>
      <c r="F14" s="15">
        <v>3790</v>
      </c>
      <c r="G14" s="15">
        <v>11930</v>
      </c>
      <c r="H14" s="15">
        <v>7950</v>
      </c>
      <c r="J14" s="15">
        <f t="shared" si="0"/>
        <v>7300</v>
      </c>
      <c r="K14" s="2">
        <f t="shared" si="1"/>
        <v>6630</v>
      </c>
      <c r="L14" s="2" t="str">
        <f t="shared" si="2"/>
        <v>Kiss János</v>
      </c>
      <c r="R14" s="15">
        <f t="shared" si="3"/>
        <v>51120</v>
      </c>
    </row>
    <row r="15" spans="1:18" x14ac:dyDescent="0.25">
      <c r="A15" s="18" t="s">
        <v>13</v>
      </c>
      <c r="B15" s="15">
        <v>9310</v>
      </c>
      <c r="C15" s="15">
        <v>11580</v>
      </c>
      <c r="D15" s="15">
        <v>2240</v>
      </c>
      <c r="E15" s="15">
        <v>2620</v>
      </c>
      <c r="F15" s="15">
        <v>4310</v>
      </c>
      <c r="G15" s="15">
        <v>9890</v>
      </c>
      <c r="H15" s="15">
        <v>7900</v>
      </c>
      <c r="J15" s="15">
        <f t="shared" si="0"/>
        <v>6840</v>
      </c>
      <c r="K15" s="2">
        <f t="shared" si="1"/>
        <v>4310</v>
      </c>
      <c r="L15" s="2" t="str">
        <f t="shared" si="2"/>
        <v>Koós Gizella</v>
      </c>
      <c r="R15" s="15">
        <f t="shared" si="3"/>
        <v>47850</v>
      </c>
    </row>
    <row r="16" spans="1:18" x14ac:dyDescent="0.25">
      <c r="A16" s="18" t="s">
        <v>14</v>
      </c>
      <c r="B16" s="15">
        <v>8320</v>
      </c>
      <c r="C16" s="15">
        <v>3540</v>
      </c>
      <c r="D16" s="15">
        <v>9020</v>
      </c>
      <c r="E16" s="15">
        <v>2890</v>
      </c>
      <c r="F16" s="15">
        <v>9680</v>
      </c>
      <c r="G16" s="15">
        <v>8060</v>
      </c>
      <c r="H16" s="15">
        <v>3550</v>
      </c>
      <c r="J16" s="15">
        <f t="shared" si="0"/>
        <v>6440</v>
      </c>
      <c r="K16" s="2">
        <f t="shared" si="1"/>
        <v>3550</v>
      </c>
      <c r="L16" s="2" t="str">
        <f t="shared" si="2"/>
        <v>Kovács Ilona</v>
      </c>
      <c r="R16" s="15">
        <f t="shared" si="3"/>
        <v>45060</v>
      </c>
    </row>
    <row r="17" spans="1:18" x14ac:dyDescent="0.25">
      <c r="A17" s="18" t="s">
        <v>15</v>
      </c>
      <c r="B17" s="15">
        <v>7740</v>
      </c>
      <c r="C17" s="15">
        <v>9730</v>
      </c>
      <c r="D17" s="15">
        <v>3720</v>
      </c>
      <c r="E17" s="15">
        <v>8100</v>
      </c>
      <c r="F17" s="15">
        <v>7990</v>
      </c>
      <c r="G17" s="15">
        <v>11690</v>
      </c>
      <c r="H17" s="15">
        <v>7090</v>
      </c>
      <c r="J17" s="15">
        <f t="shared" si="0"/>
        <v>8010</v>
      </c>
      <c r="K17" s="2">
        <f t="shared" si="1"/>
        <v>7740</v>
      </c>
      <c r="L17" s="2" t="str">
        <f t="shared" si="2"/>
        <v>Mészáros János Elek</v>
      </c>
      <c r="R17" s="15">
        <f t="shared" si="3"/>
        <v>56060</v>
      </c>
    </row>
    <row r="18" spans="1:18" x14ac:dyDescent="0.25">
      <c r="A18" s="18" t="s">
        <v>16</v>
      </c>
      <c r="B18" s="15">
        <v>5050</v>
      </c>
      <c r="C18" s="15">
        <v>1940</v>
      </c>
      <c r="D18" s="15">
        <v>8050</v>
      </c>
      <c r="E18" s="15">
        <v>8090</v>
      </c>
      <c r="F18" s="15">
        <v>6960</v>
      </c>
      <c r="G18" s="15">
        <v>3040</v>
      </c>
      <c r="H18" s="15">
        <v>11170</v>
      </c>
      <c r="J18" s="15">
        <f t="shared" si="0"/>
        <v>6330</v>
      </c>
      <c r="K18" s="2">
        <f t="shared" si="1"/>
        <v>5050</v>
      </c>
      <c r="L18" s="2" t="str">
        <f t="shared" si="2"/>
        <v/>
      </c>
      <c r="R18" s="15">
        <f t="shared" si="3"/>
        <v>44300</v>
      </c>
    </row>
    <row r="19" spans="1:18" x14ac:dyDescent="0.25">
      <c r="A19" s="18" t="s">
        <v>17</v>
      </c>
      <c r="B19" s="15">
        <v>7070</v>
      </c>
      <c r="C19" s="15">
        <v>5090</v>
      </c>
      <c r="D19" s="15">
        <v>6530</v>
      </c>
      <c r="E19" s="15">
        <v>4320</v>
      </c>
      <c r="F19" s="15">
        <v>5250</v>
      </c>
      <c r="G19" s="15">
        <v>5140</v>
      </c>
      <c r="H19" s="15">
        <v>3800</v>
      </c>
      <c r="J19" s="15">
        <f t="shared" si="0"/>
        <v>5310</v>
      </c>
      <c r="K19" s="2">
        <f t="shared" si="1"/>
        <v>5090</v>
      </c>
      <c r="L19" s="2" t="str">
        <f t="shared" si="2"/>
        <v/>
      </c>
      <c r="R19" s="15">
        <f t="shared" si="3"/>
        <v>37200</v>
      </c>
    </row>
    <row r="20" spans="1:18" x14ac:dyDescent="0.25">
      <c r="A20" s="18" t="s">
        <v>18</v>
      </c>
      <c r="B20" s="15">
        <v>11480</v>
      </c>
      <c r="C20" s="15">
        <v>5210</v>
      </c>
      <c r="D20" s="15">
        <v>3520</v>
      </c>
      <c r="E20" s="15">
        <v>9910</v>
      </c>
      <c r="F20" s="15">
        <v>1300</v>
      </c>
      <c r="G20" s="15">
        <v>5900</v>
      </c>
      <c r="H20" s="15">
        <v>3140</v>
      </c>
      <c r="J20" s="15">
        <f t="shared" si="0"/>
        <v>5780</v>
      </c>
      <c r="K20" s="2">
        <f t="shared" si="1"/>
        <v>3520</v>
      </c>
      <c r="L20" s="2" t="str">
        <f t="shared" si="2"/>
        <v/>
      </c>
      <c r="R20" s="15">
        <f t="shared" si="3"/>
        <v>40460</v>
      </c>
    </row>
    <row r="21" spans="1:18" x14ac:dyDescent="0.25">
      <c r="A21" s="18" t="s">
        <v>19</v>
      </c>
      <c r="B21" s="15">
        <v>5280</v>
      </c>
      <c r="C21" s="15">
        <v>4540</v>
      </c>
      <c r="D21" s="15">
        <v>6400</v>
      </c>
      <c r="E21" s="15">
        <v>2110</v>
      </c>
      <c r="F21" s="15">
        <v>11890</v>
      </c>
      <c r="G21" s="15">
        <v>3730</v>
      </c>
      <c r="H21" s="15">
        <v>2790</v>
      </c>
      <c r="J21" s="15">
        <f t="shared" si="0"/>
        <v>5250</v>
      </c>
      <c r="K21" s="2">
        <f t="shared" si="1"/>
        <v>3730</v>
      </c>
      <c r="L21" s="2" t="str">
        <f t="shared" si="2"/>
        <v/>
      </c>
      <c r="R21" s="15">
        <f t="shared" si="3"/>
        <v>36740</v>
      </c>
    </row>
    <row r="22" spans="1:18" x14ac:dyDescent="0.25">
      <c r="A22" s="18" t="s">
        <v>20</v>
      </c>
      <c r="B22" s="15">
        <v>6920</v>
      </c>
      <c r="C22" s="15">
        <v>9440</v>
      </c>
      <c r="D22" s="15">
        <v>7890</v>
      </c>
      <c r="E22" s="15">
        <v>2130</v>
      </c>
      <c r="F22" s="15">
        <v>6870</v>
      </c>
      <c r="G22" s="15">
        <v>10930</v>
      </c>
      <c r="H22" s="15">
        <v>8720</v>
      </c>
      <c r="J22" s="15">
        <f t="shared" si="0"/>
        <v>7560</v>
      </c>
      <c r="K22" s="2">
        <f t="shared" si="1"/>
        <v>6920</v>
      </c>
      <c r="L22" s="2" t="str">
        <f t="shared" si="2"/>
        <v>Papp Péter</v>
      </c>
      <c r="R22" s="15">
        <f t="shared" si="3"/>
        <v>52900</v>
      </c>
    </row>
    <row r="23" spans="1:18" x14ac:dyDescent="0.25">
      <c r="A23" s="18" t="s">
        <v>21</v>
      </c>
      <c r="B23" s="15">
        <v>3770</v>
      </c>
      <c r="C23" s="15">
        <v>8730</v>
      </c>
      <c r="D23" s="15">
        <v>4170</v>
      </c>
      <c r="E23" s="15">
        <v>2990</v>
      </c>
      <c r="F23" s="15">
        <v>3690</v>
      </c>
      <c r="G23" s="15">
        <v>1500</v>
      </c>
      <c r="H23" s="15">
        <v>10900</v>
      </c>
      <c r="J23" s="15">
        <f t="shared" si="0"/>
        <v>5110</v>
      </c>
      <c r="K23" s="2">
        <f t="shared" si="1"/>
        <v>3690</v>
      </c>
      <c r="L23" s="2" t="str">
        <f t="shared" si="2"/>
        <v/>
      </c>
      <c r="R23" s="15">
        <f t="shared" si="3"/>
        <v>35750</v>
      </c>
    </row>
    <row r="24" spans="1:18" x14ac:dyDescent="0.25">
      <c r="A24" s="18" t="s">
        <v>22</v>
      </c>
      <c r="B24" s="15">
        <v>6500</v>
      </c>
      <c r="C24" s="15">
        <v>5810</v>
      </c>
      <c r="D24" s="15">
        <v>11330</v>
      </c>
      <c r="E24" s="15">
        <v>2070</v>
      </c>
      <c r="F24" s="15">
        <v>4990</v>
      </c>
      <c r="G24" s="15">
        <v>2800</v>
      </c>
      <c r="H24" s="15">
        <v>9530</v>
      </c>
      <c r="J24" s="15">
        <f t="shared" si="0"/>
        <v>6150</v>
      </c>
      <c r="K24" s="2">
        <f t="shared" si="1"/>
        <v>4990</v>
      </c>
      <c r="L24" s="2" t="str">
        <f t="shared" si="2"/>
        <v/>
      </c>
      <c r="R24" s="15">
        <f t="shared" si="3"/>
        <v>43030</v>
      </c>
    </row>
    <row r="25" spans="1:18" x14ac:dyDescent="0.25">
      <c r="A25" s="18" t="s">
        <v>23</v>
      </c>
      <c r="B25" s="15">
        <v>1370</v>
      </c>
      <c r="C25" s="15">
        <v>10160</v>
      </c>
      <c r="D25" s="15">
        <v>8220</v>
      </c>
      <c r="E25" s="15">
        <v>7710</v>
      </c>
      <c r="F25" s="15">
        <v>11840</v>
      </c>
      <c r="G25" s="15">
        <v>4200</v>
      </c>
      <c r="H25" s="15">
        <v>7870</v>
      </c>
      <c r="J25" s="15">
        <f t="shared" si="0"/>
        <v>7340</v>
      </c>
      <c r="K25" s="2">
        <f t="shared" si="1"/>
        <v>7710</v>
      </c>
      <c r="L25" s="2" t="str">
        <f t="shared" si="2"/>
        <v>Takács Eszter</v>
      </c>
      <c r="R25" s="15">
        <f t="shared" si="3"/>
        <v>51370</v>
      </c>
    </row>
    <row r="26" spans="1:18" x14ac:dyDescent="0.25">
      <c r="A26" s="18" t="s">
        <v>24</v>
      </c>
      <c r="B26" s="15">
        <v>4420</v>
      </c>
      <c r="C26" s="15">
        <v>5350</v>
      </c>
      <c r="D26" s="15">
        <v>3750</v>
      </c>
      <c r="E26" s="15">
        <v>6400</v>
      </c>
      <c r="F26" s="15">
        <v>3480</v>
      </c>
      <c r="G26" s="15">
        <v>8190</v>
      </c>
      <c r="H26" s="15">
        <v>11050</v>
      </c>
      <c r="J26" s="15">
        <f t="shared" si="0"/>
        <v>6090</v>
      </c>
      <c r="K26" s="2">
        <f t="shared" si="1"/>
        <v>4420</v>
      </c>
      <c r="L26" s="2" t="str">
        <f t="shared" si="2"/>
        <v/>
      </c>
      <c r="R26" s="15">
        <f t="shared" si="3"/>
        <v>42640</v>
      </c>
    </row>
    <row r="27" spans="1:18" x14ac:dyDescent="0.25">
      <c r="A27" s="18" t="s">
        <v>25</v>
      </c>
      <c r="B27" s="15">
        <v>10350</v>
      </c>
      <c r="C27" s="15">
        <v>8930</v>
      </c>
      <c r="D27" s="15">
        <v>7570</v>
      </c>
      <c r="E27" s="15">
        <v>1480</v>
      </c>
      <c r="F27" s="15">
        <v>7590</v>
      </c>
      <c r="G27" s="15">
        <v>4300</v>
      </c>
      <c r="H27" s="15">
        <v>2710</v>
      </c>
      <c r="J27" s="15">
        <f t="shared" si="0"/>
        <v>6130</v>
      </c>
      <c r="K27" s="2">
        <f t="shared" si="1"/>
        <v>4300</v>
      </c>
      <c r="L27" s="2" t="str">
        <f t="shared" si="2"/>
        <v/>
      </c>
      <c r="R27" s="15">
        <f t="shared" si="3"/>
        <v>42930</v>
      </c>
    </row>
    <row r="28" spans="1:18" x14ac:dyDescent="0.25">
      <c r="A28" s="19" t="s">
        <v>26</v>
      </c>
      <c r="B28" s="15">
        <v>7450</v>
      </c>
      <c r="C28" s="15">
        <v>7050</v>
      </c>
      <c r="D28" s="15">
        <v>9620</v>
      </c>
      <c r="E28" s="15">
        <v>6050</v>
      </c>
      <c r="F28" s="15">
        <v>7830</v>
      </c>
      <c r="G28" s="15">
        <v>9000</v>
      </c>
      <c r="H28" s="15">
        <v>5420</v>
      </c>
      <c r="J28" s="15">
        <f t="shared" si="0"/>
        <v>7490</v>
      </c>
      <c r="K28" s="2">
        <f t="shared" si="1"/>
        <v>7050</v>
      </c>
      <c r="L28" s="2" t="str">
        <f t="shared" si="2"/>
        <v>Vicc Elek</v>
      </c>
      <c r="R28" s="15">
        <f t="shared" si="3"/>
        <v>52420</v>
      </c>
    </row>
    <row r="29" spans="1:18" x14ac:dyDescent="0.25">
      <c r="A29" s="19" t="s">
        <v>29</v>
      </c>
      <c r="B29" s="15">
        <v>1620</v>
      </c>
      <c r="C29" s="15">
        <v>10250</v>
      </c>
      <c r="D29" s="15">
        <v>1310</v>
      </c>
      <c r="E29" s="15">
        <v>9220</v>
      </c>
      <c r="F29" s="15">
        <v>3910</v>
      </c>
      <c r="G29" s="15">
        <v>5500</v>
      </c>
      <c r="H29" s="15">
        <v>7510</v>
      </c>
      <c r="J29" s="15">
        <f t="shared" si="0"/>
        <v>5620</v>
      </c>
      <c r="K29" s="2">
        <f t="shared" si="1"/>
        <v>3910</v>
      </c>
      <c r="L29" s="2" t="str">
        <f t="shared" si="2"/>
        <v/>
      </c>
      <c r="R29" s="15">
        <f t="shared" si="3"/>
        <v>39320</v>
      </c>
    </row>
    <row r="30" spans="1:18" x14ac:dyDescent="0.25">
      <c r="A30" s="19" t="s">
        <v>27</v>
      </c>
      <c r="B30" s="15">
        <v>3640</v>
      </c>
      <c r="C30" s="15">
        <v>4390</v>
      </c>
      <c r="D30" s="15">
        <v>2460</v>
      </c>
      <c r="E30" s="15">
        <v>10490</v>
      </c>
      <c r="F30" s="15">
        <v>6300</v>
      </c>
      <c r="G30" s="15">
        <v>4690</v>
      </c>
      <c r="H30" s="15">
        <v>8840</v>
      </c>
      <c r="J30" s="15">
        <f t="shared" si="0"/>
        <v>5830</v>
      </c>
      <c r="K30" s="2">
        <f t="shared" si="1"/>
        <v>4390</v>
      </c>
      <c r="L30" s="2" t="str">
        <f t="shared" si="2"/>
        <v/>
      </c>
      <c r="R30" s="15">
        <f t="shared" si="3"/>
        <v>40810</v>
      </c>
    </row>
    <row r="31" spans="1:18" x14ac:dyDescent="0.25">
      <c r="A31" s="19" t="s">
        <v>28</v>
      </c>
      <c r="B31" s="15">
        <v>10630</v>
      </c>
      <c r="C31" s="15">
        <v>11170</v>
      </c>
      <c r="D31" s="15">
        <v>10690</v>
      </c>
      <c r="E31" s="15">
        <v>2240</v>
      </c>
      <c r="F31" s="15">
        <v>5980</v>
      </c>
      <c r="G31" s="15">
        <v>7870</v>
      </c>
      <c r="H31" s="15">
        <v>8590</v>
      </c>
      <c r="J31" s="15">
        <f t="shared" si="0"/>
        <v>8170</v>
      </c>
      <c r="K31" s="2">
        <f t="shared" si="1"/>
        <v>7870</v>
      </c>
      <c r="L31" s="2" t="str">
        <f t="shared" si="2"/>
        <v>Zsíros B. Ödön</v>
      </c>
      <c r="R31" s="15">
        <f t="shared" si="3"/>
        <v>57170</v>
      </c>
    </row>
    <row r="33" spans="1:10" x14ac:dyDescent="0.25">
      <c r="A33" s="2" t="s">
        <v>118</v>
      </c>
      <c r="B33" s="15">
        <f>MAX(B2:B31)</f>
        <v>11480</v>
      </c>
      <c r="C33" s="15">
        <f t="shared" ref="C33:H33" si="4">MAX(C2:C31)</f>
        <v>11750</v>
      </c>
      <c r="D33" s="15">
        <f t="shared" si="4"/>
        <v>11330</v>
      </c>
      <c r="E33" s="15">
        <f t="shared" si="4"/>
        <v>11230</v>
      </c>
      <c r="F33" s="15">
        <f t="shared" si="4"/>
        <v>11890</v>
      </c>
      <c r="G33" s="15">
        <f t="shared" si="4"/>
        <v>11930</v>
      </c>
      <c r="H33" s="15">
        <f t="shared" si="4"/>
        <v>11530</v>
      </c>
    </row>
    <row r="35" spans="1:10" x14ac:dyDescent="0.25">
      <c r="I35" s="2" t="s">
        <v>119</v>
      </c>
      <c r="J35" s="2">
        <f>COUNTIF(J2:J31,"&lt;7000")</f>
        <v>20</v>
      </c>
    </row>
    <row r="36" spans="1:10" x14ac:dyDescent="0.25">
      <c r="I36" s="2" t="s">
        <v>120</v>
      </c>
      <c r="J36" s="2">
        <v>2000</v>
      </c>
    </row>
    <row r="37" spans="1:10" x14ac:dyDescent="0.25">
      <c r="I37" s="2" t="s">
        <v>121</v>
      </c>
      <c r="J37" s="2">
        <f>SUMIF(C2:C31,"&gt;"&amp;J36,H2:H31)</f>
        <v>201960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A5013-E88A-4DB9-9278-F1A41E1CE84F}">
  <dimension ref="A1:U38"/>
  <sheetViews>
    <sheetView zoomScaleNormal="100" workbookViewId="0">
      <selection activeCell="F7" sqref="F7"/>
    </sheetView>
  </sheetViews>
  <sheetFormatPr defaultRowHeight="15" x14ac:dyDescent="0.25"/>
  <cols>
    <col min="1" max="1" width="19.5703125" bestFit="1" customWidth="1"/>
    <col min="2" max="2" width="15" bestFit="1" customWidth="1"/>
    <col min="3" max="3" width="15.85546875" bestFit="1" customWidth="1"/>
    <col min="4" max="4" width="29.42578125" bestFit="1" customWidth="1"/>
    <col min="5" max="5" width="30.7109375" bestFit="1" customWidth="1"/>
    <col min="6" max="6" width="11.5703125" bestFit="1" customWidth="1"/>
    <col min="8" max="8" width="10.5703125" bestFit="1" customWidth="1"/>
    <col min="9" max="9" width="10.140625" bestFit="1" customWidth="1"/>
    <col min="10" max="10" width="11.140625" bestFit="1" customWidth="1"/>
    <col min="11" max="11" width="17" bestFit="1" customWidth="1"/>
    <col min="12" max="12" width="22.42578125" customWidth="1"/>
    <col min="15" max="15" width="9.42578125" customWidth="1"/>
  </cols>
  <sheetData>
    <row r="1" spans="1:21" x14ac:dyDescent="0.25">
      <c r="A1" t="s">
        <v>30</v>
      </c>
      <c r="B1" t="s">
        <v>141</v>
      </c>
      <c r="C1" t="s">
        <v>142</v>
      </c>
      <c r="D1" t="s">
        <v>143</v>
      </c>
      <c r="E1" t="s">
        <v>144</v>
      </c>
      <c r="F1" t="s">
        <v>145</v>
      </c>
      <c r="H1" s="20">
        <v>36373</v>
      </c>
      <c r="S1" t="s">
        <v>146</v>
      </c>
      <c r="T1" t="s">
        <v>147</v>
      </c>
      <c r="U1" t="s">
        <v>148</v>
      </c>
    </row>
    <row r="2" spans="1:21" ht="15.75" x14ac:dyDescent="0.25">
      <c r="A2" s="1" t="s">
        <v>42</v>
      </c>
      <c r="B2" s="20">
        <v>39237</v>
      </c>
      <c r="C2">
        <f ca="1">TODAY()-B2</f>
        <v>6374</v>
      </c>
      <c r="D2">
        <f>$L$23-T2</f>
        <v>16</v>
      </c>
      <c r="E2" t="str">
        <f>IF(U2&lt;=15,"hónap első fele","hónap másoik fele")</f>
        <v>hónap első fele</v>
      </c>
      <c r="F2" s="21"/>
      <c r="H2" s="21">
        <f>WEEKDAY(H1,1)</f>
        <v>1</v>
      </c>
      <c r="S2">
        <f>MONTH(B2)</f>
        <v>6</v>
      </c>
      <c r="T2">
        <f>YEAR(B2)</f>
        <v>2007</v>
      </c>
      <c r="U2">
        <f>DAY(B2)</f>
        <v>4</v>
      </c>
    </row>
    <row r="3" spans="1:21" ht="15.75" x14ac:dyDescent="0.25">
      <c r="A3" s="1" t="s">
        <v>1</v>
      </c>
      <c r="B3" s="20">
        <v>39349</v>
      </c>
      <c r="C3">
        <f t="shared" ref="C3:C31" ca="1" si="0">TODAY()-B3</f>
        <v>6262</v>
      </c>
      <c r="D3">
        <f t="shared" ref="D3:D31" si="1">$L$23-T3</f>
        <v>16</v>
      </c>
      <c r="E3" t="str">
        <f t="shared" ref="E3:E31" si="2">IF(U3&lt;=15,"hónap első fele","hónap másoik fele")</f>
        <v>hónap másoik fele</v>
      </c>
      <c r="F3" s="21"/>
      <c r="S3">
        <f t="shared" ref="S3:S31" si="3">MONTH(B3)</f>
        <v>9</v>
      </c>
      <c r="T3">
        <f t="shared" ref="T3:T31" si="4">YEAR(B3)</f>
        <v>2007</v>
      </c>
      <c r="U3">
        <f t="shared" ref="U3:U31" si="5">DAY(B3)</f>
        <v>24</v>
      </c>
    </row>
    <row r="4" spans="1:21" ht="15.75" x14ac:dyDescent="0.25">
      <c r="A4" s="1" t="s">
        <v>2</v>
      </c>
      <c r="B4" s="20">
        <v>39750</v>
      </c>
      <c r="C4">
        <f t="shared" ca="1" si="0"/>
        <v>5861</v>
      </c>
      <c r="D4">
        <f t="shared" si="1"/>
        <v>15</v>
      </c>
      <c r="E4" t="str">
        <f t="shared" si="2"/>
        <v>hónap másoik fele</v>
      </c>
      <c r="F4" s="21"/>
      <c r="S4">
        <f t="shared" si="3"/>
        <v>10</v>
      </c>
      <c r="T4">
        <f t="shared" si="4"/>
        <v>2008</v>
      </c>
      <c r="U4">
        <f t="shared" si="5"/>
        <v>29</v>
      </c>
    </row>
    <row r="5" spans="1:21" ht="15.75" x14ac:dyDescent="0.25">
      <c r="A5" s="2" t="s">
        <v>3</v>
      </c>
      <c r="B5" s="20">
        <v>39271</v>
      </c>
      <c r="C5">
        <f t="shared" ca="1" si="0"/>
        <v>6340</v>
      </c>
      <c r="D5">
        <f t="shared" si="1"/>
        <v>16</v>
      </c>
      <c r="E5" t="str">
        <f t="shared" si="2"/>
        <v>hónap első fele</v>
      </c>
      <c r="F5" s="21"/>
      <c r="S5">
        <f t="shared" si="3"/>
        <v>7</v>
      </c>
      <c r="T5">
        <f t="shared" si="4"/>
        <v>2007</v>
      </c>
      <c r="U5">
        <f t="shared" si="5"/>
        <v>8</v>
      </c>
    </row>
    <row r="6" spans="1:21" ht="15.75" x14ac:dyDescent="0.25">
      <c r="A6" s="1" t="s">
        <v>4</v>
      </c>
      <c r="B6" s="20">
        <v>39730</v>
      </c>
      <c r="C6">
        <f t="shared" ca="1" si="0"/>
        <v>5881</v>
      </c>
      <c r="D6">
        <f t="shared" si="1"/>
        <v>15</v>
      </c>
      <c r="E6" t="str">
        <f t="shared" si="2"/>
        <v>hónap első fele</v>
      </c>
      <c r="F6" s="21"/>
      <c r="K6" t="s">
        <v>149</v>
      </c>
      <c r="L6" t="s">
        <v>150</v>
      </c>
      <c r="S6">
        <f t="shared" si="3"/>
        <v>10</v>
      </c>
      <c r="T6">
        <f t="shared" si="4"/>
        <v>2008</v>
      </c>
      <c r="U6">
        <f t="shared" si="5"/>
        <v>9</v>
      </c>
    </row>
    <row r="7" spans="1:21" ht="15.75" x14ac:dyDescent="0.25">
      <c r="A7" s="2" t="s">
        <v>5</v>
      </c>
      <c r="B7" s="20">
        <v>39415</v>
      </c>
      <c r="C7">
        <f t="shared" ca="1" si="0"/>
        <v>6196</v>
      </c>
      <c r="D7">
        <f t="shared" si="1"/>
        <v>16</v>
      </c>
      <c r="E7" t="str">
        <f t="shared" si="2"/>
        <v>hónap másoik fele</v>
      </c>
      <c r="F7" s="21"/>
      <c r="K7">
        <v>1</v>
      </c>
      <c r="L7">
        <f>COUNTIF(S$2:S$31,K7)</f>
        <v>1</v>
      </c>
      <c r="S7">
        <f t="shared" si="3"/>
        <v>11</v>
      </c>
      <c r="T7">
        <f t="shared" si="4"/>
        <v>2007</v>
      </c>
      <c r="U7">
        <f t="shared" si="5"/>
        <v>29</v>
      </c>
    </row>
    <row r="8" spans="1:21" ht="15.75" x14ac:dyDescent="0.25">
      <c r="A8" s="1" t="s">
        <v>6</v>
      </c>
      <c r="B8" s="20">
        <v>40082</v>
      </c>
      <c r="C8">
        <f t="shared" ca="1" si="0"/>
        <v>5529</v>
      </c>
      <c r="D8">
        <f t="shared" si="1"/>
        <v>14</v>
      </c>
      <c r="E8" t="str">
        <f t="shared" si="2"/>
        <v>hónap másoik fele</v>
      </c>
      <c r="F8" s="21"/>
      <c r="K8">
        <v>2</v>
      </c>
      <c r="L8">
        <f t="shared" ref="L8:L18" si="6">COUNTIF(S$2:S$31,K8)</f>
        <v>3</v>
      </c>
      <c r="S8">
        <f t="shared" si="3"/>
        <v>9</v>
      </c>
      <c r="T8">
        <f t="shared" si="4"/>
        <v>2009</v>
      </c>
      <c r="U8">
        <f t="shared" si="5"/>
        <v>26</v>
      </c>
    </row>
    <row r="9" spans="1:21" ht="15.75" x14ac:dyDescent="0.25">
      <c r="A9" s="1" t="s">
        <v>7</v>
      </c>
      <c r="B9" s="20">
        <v>39492</v>
      </c>
      <c r="C9">
        <f t="shared" ca="1" si="0"/>
        <v>6119</v>
      </c>
      <c r="D9">
        <f t="shared" si="1"/>
        <v>15</v>
      </c>
      <c r="E9" t="str">
        <f t="shared" si="2"/>
        <v>hónap első fele</v>
      </c>
      <c r="F9" s="21"/>
      <c r="K9">
        <v>3</v>
      </c>
      <c r="L9">
        <f t="shared" si="6"/>
        <v>0</v>
      </c>
      <c r="S9">
        <f t="shared" si="3"/>
        <v>2</v>
      </c>
      <c r="T9">
        <f t="shared" si="4"/>
        <v>2008</v>
      </c>
      <c r="U9">
        <f t="shared" si="5"/>
        <v>14</v>
      </c>
    </row>
    <row r="10" spans="1:21" ht="15.75" x14ac:dyDescent="0.25">
      <c r="A10" s="1" t="s">
        <v>8</v>
      </c>
      <c r="B10" s="20">
        <v>40052</v>
      </c>
      <c r="C10">
        <f t="shared" ca="1" si="0"/>
        <v>5559</v>
      </c>
      <c r="D10">
        <f t="shared" si="1"/>
        <v>14</v>
      </c>
      <c r="E10" t="str">
        <f t="shared" si="2"/>
        <v>hónap másoik fele</v>
      </c>
      <c r="F10" s="21"/>
      <c r="I10" s="20"/>
      <c r="K10">
        <v>4</v>
      </c>
      <c r="L10">
        <f t="shared" si="6"/>
        <v>2</v>
      </c>
      <c r="S10">
        <f t="shared" si="3"/>
        <v>8</v>
      </c>
      <c r="T10">
        <f t="shared" si="4"/>
        <v>2009</v>
      </c>
      <c r="U10">
        <f t="shared" si="5"/>
        <v>27</v>
      </c>
    </row>
    <row r="11" spans="1:21" ht="15.75" x14ac:dyDescent="0.25">
      <c r="A11" s="1" t="s">
        <v>9</v>
      </c>
      <c r="B11" s="20">
        <v>39732</v>
      </c>
      <c r="C11">
        <f t="shared" ca="1" si="0"/>
        <v>5879</v>
      </c>
      <c r="D11">
        <f t="shared" si="1"/>
        <v>15</v>
      </c>
      <c r="E11" t="str">
        <f t="shared" si="2"/>
        <v>hónap első fele</v>
      </c>
      <c r="F11" s="21"/>
      <c r="K11">
        <v>5</v>
      </c>
      <c r="L11">
        <f t="shared" si="6"/>
        <v>0</v>
      </c>
      <c r="S11">
        <f t="shared" si="3"/>
        <v>10</v>
      </c>
      <c r="T11">
        <f t="shared" si="4"/>
        <v>2008</v>
      </c>
      <c r="U11">
        <f t="shared" si="5"/>
        <v>11</v>
      </c>
    </row>
    <row r="12" spans="1:21" ht="15.75" x14ac:dyDescent="0.25">
      <c r="A12" s="1" t="s">
        <v>10</v>
      </c>
      <c r="B12" s="20">
        <v>39121</v>
      </c>
      <c r="C12">
        <f t="shared" ca="1" si="0"/>
        <v>6490</v>
      </c>
      <c r="D12">
        <f t="shared" si="1"/>
        <v>16</v>
      </c>
      <c r="E12" t="str">
        <f t="shared" si="2"/>
        <v>hónap első fele</v>
      </c>
      <c r="F12" s="21"/>
      <c r="K12">
        <v>6</v>
      </c>
      <c r="L12">
        <f t="shared" si="6"/>
        <v>5</v>
      </c>
      <c r="S12">
        <f t="shared" si="3"/>
        <v>2</v>
      </c>
      <c r="T12">
        <f t="shared" si="4"/>
        <v>2007</v>
      </c>
      <c r="U12">
        <f t="shared" si="5"/>
        <v>8</v>
      </c>
    </row>
    <row r="13" spans="1:21" ht="15.75" x14ac:dyDescent="0.25">
      <c r="A13" s="2" t="s">
        <v>11</v>
      </c>
      <c r="B13" s="20">
        <v>39234</v>
      </c>
      <c r="C13">
        <f t="shared" ca="1" si="0"/>
        <v>6377</v>
      </c>
      <c r="D13">
        <f t="shared" si="1"/>
        <v>16</v>
      </c>
      <c r="E13" t="str">
        <f t="shared" si="2"/>
        <v>hónap első fele</v>
      </c>
      <c r="F13" s="21"/>
      <c r="K13">
        <v>7</v>
      </c>
      <c r="L13">
        <f t="shared" si="6"/>
        <v>6</v>
      </c>
      <c r="S13">
        <f t="shared" si="3"/>
        <v>6</v>
      </c>
      <c r="T13">
        <f t="shared" si="4"/>
        <v>2007</v>
      </c>
      <c r="U13">
        <f t="shared" si="5"/>
        <v>1</v>
      </c>
    </row>
    <row r="14" spans="1:21" ht="15.75" x14ac:dyDescent="0.25">
      <c r="A14" s="1" t="s">
        <v>12</v>
      </c>
      <c r="B14" s="20">
        <v>40052</v>
      </c>
      <c r="C14">
        <f t="shared" ca="1" si="0"/>
        <v>5559</v>
      </c>
      <c r="D14">
        <f t="shared" si="1"/>
        <v>14</v>
      </c>
      <c r="E14" t="str">
        <f t="shared" si="2"/>
        <v>hónap másoik fele</v>
      </c>
      <c r="F14" s="21"/>
      <c r="K14">
        <v>8</v>
      </c>
      <c r="L14">
        <f t="shared" si="6"/>
        <v>5</v>
      </c>
      <c r="S14">
        <f t="shared" si="3"/>
        <v>8</v>
      </c>
      <c r="T14">
        <f t="shared" si="4"/>
        <v>2009</v>
      </c>
      <c r="U14">
        <f t="shared" si="5"/>
        <v>27</v>
      </c>
    </row>
    <row r="15" spans="1:21" ht="15.75" x14ac:dyDescent="0.25">
      <c r="A15" s="1" t="s">
        <v>13</v>
      </c>
      <c r="B15" s="20">
        <v>40011</v>
      </c>
      <c r="C15">
        <f t="shared" ca="1" si="0"/>
        <v>5600</v>
      </c>
      <c r="D15">
        <f t="shared" si="1"/>
        <v>14</v>
      </c>
      <c r="E15" t="str">
        <f t="shared" si="2"/>
        <v>hónap másoik fele</v>
      </c>
      <c r="F15" s="21"/>
      <c r="K15">
        <v>9</v>
      </c>
      <c r="L15">
        <f t="shared" si="6"/>
        <v>2</v>
      </c>
      <c r="S15">
        <f t="shared" si="3"/>
        <v>7</v>
      </c>
      <c r="T15">
        <f t="shared" si="4"/>
        <v>2009</v>
      </c>
      <c r="U15">
        <f t="shared" si="5"/>
        <v>17</v>
      </c>
    </row>
    <row r="16" spans="1:21" ht="15.75" x14ac:dyDescent="0.25">
      <c r="A16" s="1" t="s">
        <v>14</v>
      </c>
      <c r="B16" s="20">
        <v>39674</v>
      </c>
      <c r="C16">
        <f t="shared" ca="1" si="0"/>
        <v>5937</v>
      </c>
      <c r="D16">
        <f t="shared" si="1"/>
        <v>15</v>
      </c>
      <c r="E16" t="str">
        <f t="shared" si="2"/>
        <v>hónap első fele</v>
      </c>
      <c r="F16" s="21"/>
      <c r="K16">
        <v>10</v>
      </c>
      <c r="L16">
        <f t="shared" si="6"/>
        <v>3</v>
      </c>
      <c r="S16">
        <f t="shared" si="3"/>
        <v>8</v>
      </c>
      <c r="T16">
        <f t="shared" si="4"/>
        <v>2008</v>
      </c>
      <c r="U16">
        <f t="shared" si="5"/>
        <v>14</v>
      </c>
    </row>
    <row r="17" spans="1:21" ht="15.75" x14ac:dyDescent="0.25">
      <c r="A17" s="1" t="s">
        <v>15</v>
      </c>
      <c r="B17" s="20">
        <v>40001</v>
      </c>
      <c r="C17">
        <f t="shared" ca="1" si="0"/>
        <v>5610</v>
      </c>
      <c r="D17">
        <f t="shared" si="1"/>
        <v>14</v>
      </c>
      <c r="E17" t="str">
        <f t="shared" si="2"/>
        <v>hónap első fele</v>
      </c>
      <c r="F17" s="21"/>
      <c r="K17">
        <v>11</v>
      </c>
      <c r="L17">
        <f t="shared" si="6"/>
        <v>2</v>
      </c>
      <c r="S17">
        <f t="shared" si="3"/>
        <v>7</v>
      </c>
      <c r="T17">
        <f t="shared" si="4"/>
        <v>2009</v>
      </c>
      <c r="U17">
        <f t="shared" si="5"/>
        <v>7</v>
      </c>
    </row>
    <row r="18" spans="1:21" ht="15.75" x14ac:dyDescent="0.25">
      <c r="A18" s="1" t="s">
        <v>16</v>
      </c>
      <c r="B18" s="20">
        <v>39182</v>
      </c>
      <c r="C18">
        <f t="shared" ca="1" si="0"/>
        <v>6429</v>
      </c>
      <c r="D18">
        <f t="shared" si="1"/>
        <v>16</v>
      </c>
      <c r="E18" t="str">
        <f t="shared" si="2"/>
        <v>hónap első fele</v>
      </c>
      <c r="F18" s="21"/>
      <c r="K18">
        <v>12</v>
      </c>
      <c r="L18">
        <f t="shared" si="6"/>
        <v>1</v>
      </c>
      <c r="S18">
        <f t="shared" si="3"/>
        <v>4</v>
      </c>
      <c r="T18">
        <f t="shared" si="4"/>
        <v>2007</v>
      </c>
      <c r="U18">
        <f t="shared" si="5"/>
        <v>10</v>
      </c>
    </row>
    <row r="19" spans="1:21" ht="15.75" x14ac:dyDescent="0.25">
      <c r="A19" s="1" t="s">
        <v>17</v>
      </c>
      <c r="B19" s="20">
        <v>39258</v>
      </c>
      <c r="C19">
        <f t="shared" ca="1" si="0"/>
        <v>6353</v>
      </c>
      <c r="D19">
        <f t="shared" si="1"/>
        <v>16</v>
      </c>
      <c r="E19" t="str">
        <f t="shared" si="2"/>
        <v>hónap másoik fele</v>
      </c>
      <c r="F19" s="21"/>
      <c r="S19">
        <f t="shared" si="3"/>
        <v>6</v>
      </c>
      <c r="T19">
        <f t="shared" si="4"/>
        <v>2007</v>
      </c>
      <c r="U19">
        <f t="shared" si="5"/>
        <v>25</v>
      </c>
    </row>
    <row r="20" spans="1:21" ht="15.75" x14ac:dyDescent="0.25">
      <c r="A20" s="1" t="s">
        <v>18</v>
      </c>
      <c r="B20" s="20">
        <v>40015</v>
      </c>
      <c r="C20">
        <f t="shared" ca="1" si="0"/>
        <v>5596</v>
      </c>
      <c r="D20">
        <f t="shared" si="1"/>
        <v>14</v>
      </c>
      <c r="E20" t="str">
        <f t="shared" si="2"/>
        <v>hónap másoik fele</v>
      </c>
      <c r="F20" s="21"/>
      <c r="L20">
        <f>SUM(L7:L18)</f>
        <v>30</v>
      </c>
      <c r="S20">
        <f t="shared" si="3"/>
        <v>7</v>
      </c>
      <c r="T20">
        <f t="shared" si="4"/>
        <v>2009</v>
      </c>
      <c r="U20">
        <f t="shared" si="5"/>
        <v>21</v>
      </c>
    </row>
    <row r="21" spans="1:21" ht="15.75" x14ac:dyDescent="0.25">
      <c r="A21" s="1" t="s">
        <v>19</v>
      </c>
      <c r="B21" s="20">
        <v>39783</v>
      </c>
      <c r="C21">
        <f t="shared" ca="1" si="0"/>
        <v>5828</v>
      </c>
      <c r="D21">
        <f t="shared" si="1"/>
        <v>15</v>
      </c>
      <c r="E21" t="str">
        <f t="shared" si="2"/>
        <v>hónap első fele</v>
      </c>
      <c r="F21" s="21"/>
      <c r="S21">
        <f t="shared" si="3"/>
        <v>12</v>
      </c>
      <c r="T21">
        <f t="shared" si="4"/>
        <v>2008</v>
      </c>
      <c r="U21">
        <f t="shared" si="5"/>
        <v>1</v>
      </c>
    </row>
    <row r="22" spans="1:21" ht="15.75" x14ac:dyDescent="0.25">
      <c r="A22" s="1" t="s">
        <v>20</v>
      </c>
      <c r="B22" s="20">
        <v>39137</v>
      </c>
      <c r="C22">
        <f t="shared" ca="1" si="0"/>
        <v>6474</v>
      </c>
      <c r="D22">
        <f t="shared" si="1"/>
        <v>16</v>
      </c>
      <c r="E22" t="str">
        <f t="shared" si="2"/>
        <v>hónap másoik fele</v>
      </c>
      <c r="F22" s="21"/>
      <c r="S22">
        <f t="shared" si="3"/>
        <v>2</v>
      </c>
      <c r="T22">
        <f t="shared" si="4"/>
        <v>2007</v>
      </c>
      <c r="U22">
        <f t="shared" si="5"/>
        <v>24</v>
      </c>
    </row>
    <row r="23" spans="1:21" ht="15.75" x14ac:dyDescent="0.25">
      <c r="A23" s="1" t="s">
        <v>21</v>
      </c>
      <c r="B23" s="20">
        <v>39624</v>
      </c>
      <c r="C23">
        <f t="shared" ca="1" si="0"/>
        <v>5987</v>
      </c>
      <c r="D23">
        <f t="shared" si="1"/>
        <v>15</v>
      </c>
      <c r="E23" t="str">
        <f t="shared" si="2"/>
        <v>hónap másoik fele</v>
      </c>
      <c r="F23" s="21"/>
      <c r="K23" t="s">
        <v>151</v>
      </c>
      <c r="L23">
        <v>2023</v>
      </c>
      <c r="S23">
        <f t="shared" si="3"/>
        <v>6</v>
      </c>
      <c r="T23">
        <f t="shared" si="4"/>
        <v>2008</v>
      </c>
      <c r="U23">
        <f t="shared" si="5"/>
        <v>25</v>
      </c>
    </row>
    <row r="24" spans="1:21" ht="15.75" x14ac:dyDescent="0.25">
      <c r="A24" s="1" t="s">
        <v>22</v>
      </c>
      <c r="B24" s="20">
        <v>39288</v>
      </c>
      <c r="C24">
        <f t="shared" ca="1" si="0"/>
        <v>6323</v>
      </c>
      <c r="D24">
        <f t="shared" si="1"/>
        <v>16</v>
      </c>
      <c r="E24" t="str">
        <f t="shared" si="2"/>
        <v>hónap másoik fele</v>
      </c>
      <c r="F24" s="21"/>
      <c r="S24">
        <f t="shared" si="3"/>
        <v>7</v>
      </c>
      <c r="T24">
        <f t="shared" si="4"/>
        <v>2007</v>
      </c>
      <c r="U24">
        <f t="shared" si="5"/>
        <v>25</v>
      </c>
    </row>
    <row r="25" spans="1:21" ht="15.75" x14ac:dyDescent="0.25">
      <c r="A25" s="1" t="s">
        <v>23</v>
      </c>
      <c r="B25" s="20">
        <v>39084</v>
      </c>
      <c r="C25">
        <f t="shared" ca="1" si="0"/>
        <v>6527</v>
      </c>
      <c r="D25">
        <f t="shared" si="1"/>
        <v>16</v>
      </c>
      <c r="E25" t="str">
        <f t="shared" si="2"/>
        <v>hónap első fele</v>
      </c>
      <c r="F25" s="21"/>
      <c r="S25">
        <f t="shared" si="3"/>
        <v>1</v>
      </c>
      <c r="T25">
        <f t="shared" si="4"/>
        <v>2007</v>
      </c>
      <c r="U25">
        <f t="shared" si="5"/>
        <v>2</v>
      </c>
    </row>
    <row r="26" spans="1:21" ht="15.75" x14ac:dyDescent="0.25">
      <c r="A26" s="1" t="s">
        <v>24</v>
      </c>
      <c r="B26" s="20">
        <v>40015</v>
      </c>
      <c r="C26">
        <f t="shared" ca="1" si="0"/>
        <v>5596</v>
      </c>
      <c r="D26">
        <f t="shared" si="1"/>
        <v>14</v>
      </c>
      <c r="E26" t="str">
        <f t="shared" si="2"/>
        <v>hónap másoik fele</v>
      </c>
      <c r="F26" s="21"/>
      <c r="S26">
        <f t="shared" si="3"/>
        <v>7</v>
      </c>
      <c r="T26">
        <f t="shared" si="4"/>
        <v>2009</v>
      </c>
      <c r="U26">
        <f t="shared" si="5"/>
        <v>21</v>
      </c>
    </row>
    <row r="27" spans="1:21" ht="15.75" x14ac:dyDescent="0.25">
      <c r="A27" s="1" t="s">
        <v>25</v>
      </c>
      <c r="B27" s="20">
        <v>39603</v>
      </c>
      <c r="C27">
        <f t="shared" ca="1" si="0"/>
        <v>6008</v>
      </c>
      <c r="D27">
        <f t="shared" si="1"/>
        <v>15</v>
      </c>
      <c r="E27" t="str">
        <f t="shared" si="2"/>
        <v>hónap első fele</v>
      </c>
      <c r="F27" s="21"/>
      <c r="S27">
        <f t="shared" si="3"/>
        <v>6</v>
      </c>
      <c r="T27">
        <f t="shared" si="4"/>
        <v>2008</v>
      </c>
      <c r="U27">
        <f t="shared" si="5"/>
        <v>4</v>
      </c>
    </row>
    <row r="28" spans="1:21" ht="15.75" x14ac:dyDescent="0.25">
      <c r="A28" s="2" t="s">
        <v>26</v>
      </c>
      <c r="B28" s="20">
        <v>39307</v>
      </c>
      <c r="C28">
        <f t="shared" ca="1" si="0"/>
        <v>6304</v>
      </c>
      <c r="D28">
        <f t="shared" si="1"/>
        <v>16</v>
      </c>
      <c r="E28" t="str">
        <f t="shared" si="2"/>
        <v>hónap első fele</v>
      </c>
      <c r="F28" s="21"/>
      <c r="S28">
        <f t="shared" si="3"/>
        <v>8</v>
      </c>
      <c r="T28">
        <f t="shared" si="4"/>
        <v>2007</v>
      </c>
      <c r="U28">
        <f t="shared" si="5"/>
        <v>13</v>
      </c>
    </row>
    <row r="29" spans="1:21" ht="15.75" x14ac:dyDescent="0.25">
      <c r="A29" s="2" t="s">
        <v>29</v>
      </c>
      <c r="B29" s="20">
        <v>39918</v>
      </c>
      <c r="C29">
        <f t="shared" ca="1" si="0"/>
        <v>5693</v>
      </c>
      <c r="D29">
        <f t="shared" si="1"/>
        <v>14</v>
      </c>
      <c r="E29" t="str">
        <f t="shared" si="2"/>
        <v>hónap első fele</v>
      </c>
      <c r="F29" s="21"/>
      <c r="K29" s="20"/>
      <c r="S29">
        <f t="shared" si="3"/>
        <v>4</v>
      </c>
      <c r="T29">
        <f t="shared" si="4"/>
        <v>2009</v>
      </c>
      <c r="U29">
        <f t="shared" si="5"/>
        <v>15</v>
      </c>
    </row>
    <row r="30" spans="1:21" ht="15.75" x14ac:dyDescent="0.25">
      <c r="A30" s="2" t="s">
        <v>27</v>
      </c>
      <c r="B30" s="20">
        <v>39407</v>
      </c>
      <c r="C30">
        <f t="shared" ca="1" si="0"/>
        <v>6204</v>
      </c>
      <c r="D30">
        <f t="shared" si="1"/>
        <v>16</v>
      </c>
      <c r="E30" t="str">
        <f t="shared" si="2"/>
        <v>hónap másoik fele</v>
      </c>
      <c r="F30" s="21"/>
      <c r="K30" s="21"/>
      <c r="S30">
        <f t="shared" si="3"/>
        <v>11</v>
      </c>
      <c r="T30">
        <f t="shared" si="4"/>
        <v>2007</v>
      </c>
      <c r="U30">
        <f t="shared" si="5"/>
        <v>21</v>
      </c>
    </row>
    <row r="31" spans="1:21" ht="15.75" x14ac:dyDescent="0.25">
      <c r="A31" s="2" t="s">
        <v>28</v>
      </c>
      <c r="B31" s="20">
        <v>40037</v>
      </c>
      <c r="C31">
        <f t="shared" ca="1" si="0"/>
        <v>5574</v>
      </c>
      <c r="D31">
        <f t="shared" si="1"/>
        <v>14</v>
      </c>
      <c r="E31" t="str">
        <f t="shared" si="2"/>
        <v>hónap első fele</v>
      </c>
      <c r="F31" s="21"/>
      <c r="K31" s="20"/>
      <c r="S31">
        <f t="shared" si="3"/>
        <v>8</v>
      </c>
      <c r="T31">
        <f t="shared" si="4"/>
        <v>2009</v>
      </c>
      <c r="U31">
        <f t="shared" si="5"/>
        <v>12</v>
      </c>
    </row>
    <row r="38" spans="9:9" x14ac:dyDescent="0.25">
      <c r="I38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A7710-6FD9-4218-9B41-4C68EA53B67E}">
  <dimension ref="A1:S35"/>
  <sheetViews>
    <sheetView zoomScale="120" zoomScaleNormal="120" workbookViewId="0">
      <selection activeCell="R4" sqref="R4"/>
    </sheetView>
  </sheetViews>
  <sheetFormatPr defaultRowHeight="15" x14ac:dyDescent="0.25"/>
  <cols>
    <col min="1" max="1" width="19.5703125" bestFit="1" customWidth="1"/>
    <col min="2" max="2" width="11.5703125" bestFit="1" customWidth="1"/>
    <col min="4" max="4" width="19" bestFit="1" customWidth="1"/>
    <col min="5" max="5" width="13.85546875" bestFit="1" customWidth="1"/>
    <col min="9" max="9" width="18.85546875" bestFit="1" customWidth="1"/>
  </cols>
  <sheetData>
    <row r="1" spans="1:19" x14ac:dyDescent="0.25">
      <c r="A1" t="s">
        <v>30</v>
      </c>
      <c r="B1" t="s">
        <v>152</v>
      </c>
      <c r="C1" t="s">
        <v>153</v>
      </c>
      <c r="D1" t="s">
        <v>154</v>
      </c>
      <c r="E1" t="s">
        <v>155</v>
      </c>
      <c r="R1" t="s">
        <v>156</v>
      </c>
      <c r="S1" t="s">
        <v>157</v>
      </c>
    </row>
    <row r="2" spans="1:19" ht="15.75" x14ac:dyDescent="0.25">
      <c r="A2" s="1" t="s">
        <v>42</v>
      </c>
      <c r="B2" s="22">
        <v>0.31016882828613263</v>
      </c>
      <c r="C2" s="22">
        <v>0.63735752607518847</v>
      </c>
      <c r="D2" s="22">
        <f>C2-B2</f>
        <v>0.32718869778905585</v>
      </c>
      <c r="E2" t="str">
        <f>IF(R2&gt;=50,A2,"")</f>
        <v/>
      </c>
      <c r="R2">
        <f>MINUTE(B2)</f>
        <v>26</v>
      </c>
    </row>
    <row r="3" spans="1:19" ht="15.75" x14ac:dyDescent="0.25">
      <c r="A3" s="1" t="s">
        <v>1</v>
      </c>
      <c r="B3" s="22">
        <v>0.3327156293218802</v>
      </c>
      <c r="C3" s="22">
        <v>0.66572383599927987</v>
      </c>
      <c r="D3" s="22">
        <f t="shared" ref="D3:D31" si="0">C3-B3</f>
        <v>0.33300820667739967</v>
      </c>
      <c r="E3" t="str">
        <f t="shared" ref="E3:E31" si="1">IF(R3&gt;=50,A3,"")</f>
        <v>Antal János</v>
      </c>
      <c r="R3">
        <f t="shared" ref="R3:R31" si="2">MINUTE(B3)</f>
        <v>59</v>
      </c>
    </row>
    <row r="4" spans="1:19" ht="15.75" x14ac:dyDescent="0.25">
      <c r="A4" s="1" t="s">
        <v>2</v>
      </c>
      <c r="B4" s="22">
        <v>0.31384347136397278</v>
      </c>
      <c r="C4" s="22">
        <v>0.63791434352199261</v>
      </c>
      <c r="D4" s="22">
        <f t="shared" si="0"/>
        <v>0.32407087215801983</v>
      </c>
      <c r="E4" t="str">
        <f t="shared" si="1"/>
        <v/>
      </c>
      <c r="R4">
        <f t="shared" si="2"/>
        <v>31</v>
      </c>
    </row>
    <row r="5" spans="1:19" ht="15.75" x14ac:dyDescent="0.25">
      <c r="A5" s="2" t="s">
        <v>3</v>
      </c>
      <c r="B5" s="22">
        <v>0.32857192619974829</v>
      </c>
      <c r="C5" s="22">
        <v>0.59920113910150774</v>
      </c>
      <c r="D5" s="22">
        <f t="shared" si="0"/>
        <v>0.27062921290175945</v>
      </c>
      <c r="E5" t="str">
        <f t="shared" si="1"/>
        <v>Bazsa Rózsa</v>
      </c>
      <c r="R5">
        <f t="shared" si="2"/>
        <v>53</v>
      </c>
    </row>
    <row r="6" spans="1:19" ht="15.75" x14ac:dyDescent="0.25">
      <c r="A6" s="1" t="s">
        <v>4</v>
      </c>
      <c r="B6" s="22">
        <v>0.32374179800444702</v>
      </c>
      <c r="C6" s="22">
        <v>0.60073495618817507</v>
      </c>
      <c r="D6" s="22">
        <f t="shared" si="0"/>
        <v>0.27699315818372805</v>
      </c>
      <c r="E6" t="str">
        <f t="shared" si="1"/>
        <v/>
      </c>
      <c r="I6" t="s">
        <v>158</v>
      </c>
      <c r="J6" s="22"/>
      <c r="R6">
        <f t="shared" si="2"/>
        <v>46</v>
      </c>
    </row>
    <row r="7" spans="1:19" ht="15.75" x14ac:dyDescent="0.25">
      <c r="A7" s="2" t="s">
        <v>5</v>
      </c>
      <c r="B7" s="22">
        <v>0.29493600242322465</v>
      </c>
      <c r="C7" s="22">
        <v>0.65201123058358801</v>
      </c>
      <c r="D7" s="22">
        <f t="shared" si="0"/>
        <v>0.35707522816036336</v>
      </c>
      <c r="E7" t="str">
        <f t="shared" si="1"/>
        <v/>
      </c>
      <c r="I7" t="s">
        <v>159</v>
      </c>
      <c r="J7" s="22"/>
      <c r="R7">
        <f t="shared" si="2"/>
        <v>4</v>
      </c>
    </row>
    <row r="8" spans="1:19" ht="15.75" x14ac:dyDescent="0.25">
      <c r="A8" s="1" t="s">
        <v>6</v>
      </c>
      <c r="B8" s="22">
        <v>0.29809115594280439</v>
      </c>
      <c r="C8" s="22">
        <v>0.59711573189735423</v>
      </c>
      <c r="D8" s="22">
        <f t="shared" si="0"/>
        <v>0.29902457595454984</v>
      </c>
      <c r="E8" t="str">
        <f t="shared" si="1"/>
        <v/>
      </c>
      <c r="I8" t="s">
        <v>160</v>
      </c>
      <c r="R8">
        <f t="shared" si="2"/>
        <v>9</v>
      </c>
    </row>
    <row r="9" spans="1:19" ht="15.75" x14ac:dyDescent="0.25">
      <c r="A9" s="1" t="s">
        <v>7</v>
      </c>
      <c r="B9" s="22">
        <v>0.31587212290738315</v>
      </c>
      <c r="C9" s="22">
        <v>0.62156398688181258</v>
      </c>
      <c r="D9" s="22">
        <f t="shared" si="0"/>
        <v>0.30569186397442943</v>
      </c>
      <c r="E9" t="str">
        <f t="shared" si="1"/>
        <v/>
      </c>
      <c r="R9">
        <f t="shared" si="2"/>
        <v>34</v>
      </c>
    </row>
    <row r="10" spans="1:19" ht="15.75" x14ac:dyDescent="0.25">
      <c r="A10" s="1" t="s">
        <v>8</v>
      </c>
      <c r="B10" s="22">
        <v>0.30949760500878321</v>
      </c>
      <c r="C10" s="22">
        <v>0.61048006159217927</v>
      </c>
      <c r="D10" s="22">
        <f t="shared" si="0"/>
        <v>0.30098245658339606</v>
      </c>
      <c r="E10" t="str">
        <f t="shared" si="1"/>
        <v/>
      </c>
      <c r="R10">
        <f t="shared" si="2"/>
        <v>25</v>
      </c>
    </row>
    <row r="11" spans="1:19" ht="15.75" x14ac:dyDescent="0.25">
      <c r="A11" s="1" t="s">
        <v>9</v>
      </c>
      <c r="B11" s="22">
        <v>0.29358737410916719</v>
      </c>
      <c r="C11" s="22">
        <v>0.65019876566991675</v>
      </c>
      <c r="D11" s="22">
        <f t="shared" si="0"/>
        <v>0.35661139156074956</v>
      </c>
      <c r="E11" t="str">
        <f t="shared" si="1"/>
        <v/>
      </c>
      <c r="R11">
        <f t="shared" si="2"/>
        <v>2</v>
      </c>
    </row>
    <row r="12" spans="1:19" ht="15.75" x14ac:dyDescent="0.25">
      <c r="A12" s="1" t="s">
        <v>10</v>
      </c>
      <c r="B12" s="22">
        <v>0.2982799271102462</v>
      </c>
      <c r="C12" s="22">
        <v>0.65701465455348262</v>
      </c>
      <c r="D12" s="22">
        <f t="shared" si="0"/>
        <v>0.35873472744323642</v>
      </c>
      <c r="E12" t="str">
        <f t="shared" si="1"/>
        <v/>
      </c>
      <c r="R12">
        <f t="shared" si="2"/>
        <v>9</v>
      </c>
    </row>
    <row r="13" spans="1:19" ht="15.75" x14ac:dyDescent="0.25">
      <c r="A13" s="2" t="s">
        <v>11</v>
      </c>
      <c r="B13" s="22">
        <v>0.30359165550109124</v>
      </c>
      <c r="C13" s="22">
        <v>0.59945261166507546</v>
      </c>
      <c r="D13" s="22">
        <f t="shared" si="0"/>
        <v>0.29586095616398422</v>
      </c>
      <c r="E13" t="str">
        <f t="shared" si="1"/>
        <v/>
      </c>
      <c r="R13">
        <f t="shared" si="2"/>
        <v>17</v>
      </c>
    </row>
    <row r="14" spans="1:19" ht="15.75" x14ac:dyDescent="0.25">
      <c r="A14" s="1" t="s">
        <v>12</v>
      </c>
      <c r="B14" s="22">
        <v>0.31136430808972582</v>
      </c>
      <c r="C14" s="22">
        <v>0.61748309738932072</v>
      </c>
      <c r="D14" s="22">
        <f t="shared" si="0"/>
        <v>0.30611878929959491</v>
      </c>
      <c r="E14" t="str">
        <f t="shared" si="1"/>
        <v/>
      </c>
      <c r="R14">
        <f t="shared" si="2"/>
        <v>28</v>
      </c>
    </row>
    <row r="15" spans="1:19" ht="15.75" x14ac:dyDescent="0.25">
      <c r="A15" s="1" t="s">
        <v>13</v>
      </c>
      <c r="B15" s="22">
        <v>0.32369307562885696</v>
      </c>
      <c r="C15" s="22">
        <v>0.6000300252909454</v>
      </c>
      <c r="D15" s="22">
        <f t="shared" si="0"/>
        <v>0.27633694966208844</v>
      </c>
      <c r="E15" t="str">
        <f t="shared" si="1"/>
        <v/>
      </c>
      <c r="R15">
        <f t="shared" si="2"/>
        <v>46</v>
      </c>
    </row>
    <row r="16" spans="1:19" ht="15.75" x14ac:dyDescent="0.25">
      <c r="A16" s="1" t="s">
        <v>14</v>
      </c>
      <c r="B16" s="22">
        <v>0.32679721497524855</v>
      </c>
      <c r="C16" s="22">
        <v>0.61779210196380363</v>
      </c>
      <c r="D16" s="22">
        <f t="shared" si="0"/>
        <v>0.29099488698855508</v>
      </c>
      <c r="E16" t="str">
        <f t="shared" si="1"/>
        <v>Kovács Ilona</v>
      </c>
      <c r="R16">
        <f t="shared" si="2"/>
        <v>50</v>
      </c>
    </row>
    <row r="17" spans="1:18" ht="15.75" x14ac:dyDescent="0.25">
      <c r="A17" s="1" t="s">
        <v>15</v>
      </c>
      <c r="B17" s="22">
        <v>0.32248066054577595</v>
      </c>
      <c r="C17" s="22">
        <v>0.62383875036022773</v>
      </c>
      <c r="D17" s="22">
        <f t="shared" si="0"/>
        <v>0.30135808981445178</v>
      </c>
      <c r="E17" t="str">
        <f t="shared" si="1"/>
        <v/>
      </c>
      <c r="R17">
        <f t="shared" si="2"/>
        <v>44</v>
      </c>
    </row>
    <row r="18" spans="1:18" ht="15.75" x14ac:dyDescent="0.25">
      <c r="A18" s="1" t="s">
        <v>16</v>
      </c>
      <c r="B18" s="22">
        <v>0.29624616518031288</v>
      </c>
      <c r="C18" s="22">
        <v>0.60062189998797189</v>
      </c>
      <c r="D18" s="22">
        <f t="shared" si="0"/>
        <v>0.304375734807659</v>
      </c>
      <c r="E18" t="str">
        <f t="shared" si="1"/>
        <v/>
      </c>
      <c r="R18">
        <f t="shared" si="2"/>
        <v>6</v>
      </c>
    </row>
    <row r="19" spans="1:18" ht="15.75" x14ac:dyDescent="0.25">
      <c r="A19" s="1" t="s">
        <v>17</v>
      </c>
      <c r="B19" s="22">
        <v>0.32411581920371541</v>
      </c>
      <c r="C19" s="22">
        <v>0.64484958448507712</v>
      </c>
      <c r="D19" s="22">
        <f t="shared" si="0"/>
        <v>0.32073376528136172</v>
      </c>
      <c r="E19" t="str">
        <f t="shared" si="1"/>
        <v/>
      </c>
      <c r="R19">
        <f t="shared" si="2"/>
        <v>46</v>
      </c>
    </row>
    <row r="20" spans="1:18" ht="15.75" x14ac:dyDescent="0.25">
      <c r="A20" s="1" t="s">
        <v>18</v>
      </c>
      <c r="B20" s="22">
        <v>0.31432761463631431</v>
      </c>
      <c r="C20" s="22">
        <v>0.60963282477215908</v>
      </c>
      <c r="D20" s="22">
        <f t="shared" si="0"/>
        <v>0.29530521013584476</v>
      </c>
      <c r="E20" t="str">
        <f t="shared" si="1"/>
        <v/>
      </c>
      <c r="R20">
        <f t="shared" si="2"/>
        <v>32</v>
      </c>
    </row>
    <row r="21" spans="1:18" ht="15.75" x14ac:dyDescent="0.25">
      <c r="A21" s="1" t="s">
        <v>19</v>
      </c>
      <c r="B21" s="22">
        <v>0.32226763374852024</v>
      </c>
      <c r="C21" s="22">
        <v>0.65945251696645302</v>
      </c>
      <c r="D21" s="22">
        <f t="shared" si="0"/>
        <v>0.33718488321793277</v>
      </c>
      <c r="E21" t="str">
        <f t="shared" si="1"/>
        <v/>
      </c>
      <c r="R21">
        <f t="shared" si="2"/>
        <v>44</v>
      </c>
    </row>
    <row r="22" spans="1:18" ht="15.75" x14ac:dyDescent="0.25">
      <c r="A22" s="1" t="s">
        <v>20</v>
      </c>
      <c r="B22" s="22">
        <v>0.32411442937325791</v>
      </c>
      <c r="C22" s="22">
        <v>0.63846336568293549</v>
      </c>
      <c r="D22" s="22">
        <f t="shared" si="0"/>
        <v>0.31434893630967758</v>
      </c>
      <c r="E22" t="str">
        <f t="shared" si="1"/>
        <v/>
      </c>
      <c r="R22">
        <f t="shared" si="2"/>
        <v>46</v>
      </c>
    </row>
    <row r="23" spans="1:18" ht="15.75" x14ac:dyDescent="0.25">
      <c r="A23" s="1" t="s">
        <v>21</v>
      </c>
      <c r="B23" s="22">
        <v>0.31755430043916083</v>
      </c>
      <c r="C23" s="22">
        <v>0.60915949045432183</v>
      </c>
      <c r="D23" s="22">
        <f t="shared" si="0"/>
        <v>0.291605190015161</v>
      </c>
      <c r="E23" t="str">
        <f t="shared" si="1"/>
        <v/>
      </c>
      <c r="R23">
        <f t="shared" si="2"/>
        <v>37</v>
      </c>
    </row>
    <row r="24" spans="1:18" ht="15.75" x14ac:dyDescent="0.25">
      <c r="A24" s="1" t="s">
        <v>22</v>
      </c>
      <c r="B24" s="22">
        <v>0.3266534861701797</v>
      </c>
      <c r="C24" s="22">
        <v>0.60690753393897245</v>
      </c>
      <c r="D24" s="22">
        <f t="shared" si="0"/>
        <v>0.28025404776879276</v>
      </c>
      <c r="E24" t="str">
        <f t="shared" si="1"/>
        <v>Szabó Anna</v>
      </c>
      <c r="R24">
        <f t="shared" si="2"/>
        <v>50</v>
      </c>
    </row>
    <row r="25" spans="1:18" ht="15.75" x14ac:dyDescent="0.25">
      <c r="A25" s="1" t="s">
        <v>23</v>
      </c>
      <c r="B25" s="22">
        <v>0.32531005270687974</v>
      </c>
      <c r="C25" s="22">
        <v>0.62132750550494853</v>
      </c>
      <c r="D25" s="22">
        <f t="shared" si="0"/>
        <v>0.29601745279806879</v>
      </c>
      <c r="E25" t="str">
        <f t="shared" si="1"/>
        <v/>
      </c>
      <c r="R25">
        <f t="shared" si="2"/>
        <v>48</v>
      </c>
    </row>
    <row r="26" spans="1:18" ht="15.75" x14ac:dyDescent="0.25">
      <c r="A26" s="1" t="s">
        <v>24</v>
      </c>
      <c r="B26" s="22">
        <v>0.29217704155575686</v>
      </c>
      <c r="C26" s="22">
        <v>0.6272769213365269</v>
      </c>
      <c r="D26" s="22">
        <f t="shared" si="0"/>
        <v>0.33509987978077005</v>
      </c>
      <c r="E26" t="str">
        <f t="shared" si="1"/>
        <v/>
      </c>
      <c r="R26">
        <f t="shared" si="2"/>
        <v>0</v>
      </c>
    </row>
    <row r="27" spans="1:18" ht="15.75" x14ac:dyDescent="0.25">
      <c r="A27" s="1" t="s">
        <v>25</v>
      </c>
      <c r="B27" s="22">
        <v>0.29582094259259578</v>
      </c>
      <c r="C27" s="22">
        <v>0.60157036485109605</v>
      </c>
      <c r="D27" s="22">
        <f t="shared" si="0"/>
        <v>0.30574942225850027</v>
      </c>
      <c r="E27" t="str">
        <f t="shared" si="1"/>
        <v/>
      </c>
      <c r="R27">
        <f t="shared" si="2"/>
        <v>5</v>
      </c>
    </row>
    <row r="28" spans="1:18" ht="15.75" x14ac:dyDescent="0.25">
      <c r="A28" s="2" t="s">
        <v>26</v>
      </c>
      <c r="B28" s="22">
        <v>0.29511225245399025</v>
      </c>
      <c r="C28" s="22">
        <v>0.65088852305742906</v>
      </c>
      <c r="D28" s="22">
        <f t="shared" si="0"/>
        <v>0.3557762706034388</v>
      </c>
      <c r="E28" t="str">
        <f t="shared" si="1"/>
        <v/>
      </c>
      <c r="R28">
        <f t="shared" si="2"/>
        <v>4</v>
      </c>
    </row>
    <row r="29" spans="1:18" ht="15.75" x14ac:dyDescent="0.25">
      <c r="A29" s="2" t="s">
        <v>29</v>
      </c>
      <c r="B29" s="22">
        <v>0.30988850266873585</v>
      </c>
      <c r="C29" s="22">
        <v>0.59187375149331822</v>
      </c>
      <c r="D29" s="22">
        <f t="shared" si="0"/>
        <v>0.28198524882458237</v>
      </c>
      <c r="E29" t="str">
        <f t="shared" si="1"/>
        <v/>
      </c>
      <c r="R29">
        <f t="shared" si="2"/>
        <v>26</v>
      </c>
    </row>
    <row r="30" spans="1:18" ht="15.75" x14ac:dyDescent="0.25">
      <c r="A30" s="2" t="s">
        <v>27</v>
      </c>
      <c r="B30" s="22">
        <v>0.32914369037729863</v>
      </c>
      <c r="C30" s="22">
        <v>0.63236976634605446</v>
      </c>
      <c r="D30" s="22">
        <f t="shared" si="0"/>
        <v>0.30322607596875584</v>
      </c>
      <c r="E30" t="str">
        <f t="shared" si="1"/>
        <v>Zöld Alma</v>
      </c>
      <c r="R30">
        <f t="shared" si="2"/>
        <v>53</v>
      </c>
    </row>
    <row r="31" spans="1:18" ht="15.75" x14ac:dyDescent="0.25">
      <c r="A31" s="2" t="s">
        <v>28</v>
      </c>
      <c r="B31" s="22">
        <v>0.30745566447554101</v>
      </c>
      <c r="C31" s="22">
        <v>0.66312095514980296</v>
      </c>
      <c r="D31" s="22">
        <f t="shared" si="0"/>
        <v>0.35566529067426195</v>
      </c>
      <c r="E31" t="str">
        <f t="shared" si="1"/>
        <v/>
      </c>
      <c r="R31">
        <f t="shared" si="2"/>
        <v>22</v>
      </c>
    </row>
    <row r="34" spans="2:2" x14ac:dyDescent="0.25">
      <c r="B34" s="22"/>
    </row>
    <row r="35" spans="2:2" x14ac:dyDescent="0.25">
      <c r="B35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09F1-5EED-4607-8EB2-55E8E2094972}">
  <dimension ref="A1:O41"/>
  <sheetViews>
    <sheetView workbookViewId="0">
      <selection activeCell="C40" sqref="C40"/>
    </sheetView>
  </sheetViews>
  <sheetFormatPr defaultRowHeight="15" x14ac:dyDescent="0.25"/>
  <cols>
    <col min="1" max="1" width="19.5703125" bestFit="1" customWidth="1"/>
    <col min="2" max="13" width="16.28515625" bestFit="1" customWidth="1"/>
  </cols>
  <sheetData>
    <row r="1" spans="1:15" x14ac:dyDescent="0.25">
      <c r="A1" t="s">
        <v>30</v>
      </c>
      <c r="B1" s="20">
        <v>44993</v>
      </c>
      <c r="C1" s="20">
        <v>44998</v>
      </c>
      <c r="D1" s="20">
        <v>45003</v>
      </c>
      <c r="E1" s="20">
        <v>45008</v>
      </c>
      <c r="F1" s="20">
        <v>45013</v>
      </c>
      <c r="G1" s="20">
        <v>45018</v>
      </c>
      <c r="H1" s="20">
        <v>45023</v>
      </c>
      <c r="I1" s="20">
        <v>45028</v>
      </c>
      <c r="J1" s="20">
        <v>45033</v>
      </c>
      <c r="K1" s="20">
        <v>45038</v>
      </c>
      <c r="L1" s="20">
        <v>45043</v>
      </c>
      <c r="M1" s="20">
        <v>45048</v>
      </c>
      <c r="O1" t="s">
        <v>197</v>
      </c>
    </row>
    <row r="2" spans="1:15" ht="15.75" x14ac:dyDescent="0.25">
      <c r="A2" s="1" t="s">
        <v>42</v>
      </c>
      <c r="B2" s="26">
        <v>1800</v>
      </c>
      <c r="C2" s="26">
        <v>2000</v>
      </c>
      <c r="D2" s="26">
        <v>2800</v>
      </c>
      <c r="E2" s="26">
        <v>5000</v>
      </c>
      <c r="F2" s="26"/>
      <c r="G2" s="26">
        <v>2600</v>
      </c>
      <c r="H2" s="26">
        <v>4100</v>
      </c>
      <c r="I2" s="26">
        <v>4500</v>
      </c>
      <c r="J2" s="26">
        <v>3600</v>
      </c>
      <c r="K2" s="26">
        <v>5000</v>
      </c>
      <c r="L2" s="26">
        <v>2100</v>
      </c>
      <c r="M2" s="26" t="s">
        <v>198</v>
      </c>
      <c r="N2" s="24"/>
    </row>
    <row r="3" spans="1:15" ht="15.75" x14ac:dyDescent="0.25">
      <c r="A3" s="1" t="s">
        <v>1</v>
      </c>
      <c r="B3" s="26" t="s">
        <v>198</v>
      </c>
      <c r="C3" s="26">
        <v>3100</v>
      </c>
      <c r="D3" s="26">
        <v>3900</v>
      </c>
      <c r="E3" s="26" t="s">
        <v>198</v>
      </c>
      <c r="F3" s="26">
        <v>3300</v>
      </c>
      <c r="G3" s="26">
        <v>4000</v>
      </c>
      <c r="H3" s="26">
        <v>1800</v>
      </c>
      <c r="I3" s="26">
        <v>3500</v>
      </c>
      <c r="J3" s="26">
        <v>1800</v>
      </c>
      <c r="K3" s="26">
        <v>5000</v>
      </c>
      <c r="L3" s="26" t="s">
        <v>198</v>
      </c>
      <c r="M3" s="26">
        <v>1200</v>
      </c>
    </row>
    <row r="4" spans="1:15" ht="15.75" x14ac:dyDescent="0.25">
      <c r="A4" s="1" t="s">
        <v>2</v>
      </c>
      <c r="B4" s="26">
        <v>4100</v>
      </c>
      <c r="C4" s="26">
        <v>2000</v>
      </c>
      <c r="D4" s="26">
        <v>4900</v>
      </c>
      <c r="E4" s="26">
        <v>4700</v>
      </c>
      <c r="F4" s="26">
        <v>1600</v>
      </c>
      <c r="G4" s="26">
        <v>2600</v>
      </c>
      <c r="H4" s="26">
        <v>4400</v>
      </c>
      <c r="I4" s="26">
        <v>1800</v>
      </c>
      <c r="J4" s="26" t="s">
        <v>198</v>
      </c>
      <c r="K4" s="26">
        <v>4500</v>
      </c>
      <c r="L4" s="26">
        <v>2100</v>
      </c>
      <c r="M4" s="26">
        <v>4800</v>
      </c>
    </row>
    <row r="5" spans="1:15" ht="15.75" x14ac:dyDescent="0.25">
      <c r="A5" s="2" t="s">
        <v>3</v>
      </c>
      <c r="B5" s="26">
        <v>3800</v>
      </c>
      <c r="C5" s="26" t="s">
        <v>198</v>
      </c>
      <c r="D5" s="26">
        <v>3700</v>
      </c>
      <c r="E5" s="26">
        <v>2600</v>
      </c>
      <c r="F5" s="26">
        <v>3000</v>
      </c>
      <c r="G5" s="26">
        <v>4100</v>
      </c>
      <c r="H5" s="26">
        <v>3200</v>
      </c>
      <c r="I5" s="26">
        <v>4600</v>
      </c>
      <c r="J5" s="26">
        <v>3500</v>
      </c>
      <c r="K5" s="26">
        <v>3900</v>
      </c>
      <c r="L5" s="26">
        <v>4600</v>
      </c>
      <c r="M5" s="26">
        <v>3500</v>
      </c>
    </row>
    <row r="6" spans="1:15" ht="15.75" x14ac:dyDescent="0.25">
      <c r="A6" s="1" t="s">
        <v>4</v>
      </c>
      <c r="B6" s="26">
        <v>3000</v>
      </c>
      <c r="C6" s="26">
        <v>3800</v>
      </c>
      <c r="D6" s="26">
        <v>4500</v>
      </c>
      <c r="E6" s="26">
        <v>3800</v>
      </c>
      <c r="F6" s="26">
        <v>1700</v>
      </c>
      <c r="G6" s="26">
        <v>2300</v>
      </c>
      <c r="H6" s="26" t="s">
        <v>198</v>
      </c>
      <c r="I6" s="26">
        <v>2200</v>
      </c>
      <c r="J6" s="26">
        <v>1300</v>
      </c>
      <c r="K6" s="26">
        <v>3700</v>
      </c>
      <c r="L6" s="26">
        <v>2100</v>
      </c>
      <c r="M6" s="26">
        <v>2200</v>
      </c>
    </row>
    <row r="7" spans="1:15" ht="15.75" x14ac:dyDescent="0.25">
      <c r="A7" s="2" t="s">
        <v>5</v>
      </c>
      <c r="B7" s="26" t="s">
        <v>198</v>
      </c>
      <c r="C7" s="26" t="s">
        <v>198</v>
      </c>
      <c r="D7" s="26">
        <v>4300</v>
      </c>
      <c r="E7" s="26">
        <v>3700</v>
      </c>
      <c r="F7" s="26">
        <v>4500</v>
      </c>
      <c r="G7" s="26">
        <v>2000</v>
      </c>
      <c r="H7" s="26" t="s">
        <v>198</v>
      </c>
      <c r="I7" s="26">
        <v>3800</v>
      </c>
      <c r="J7" s="26">
        <v>2300</v>
      </c>
      <c r="K7" s="26">
        <v>1400</v>
      </c>
      <c r="L7" s="26">
        <v>4900</v>
      </c>
      <c r="M7" s="26" t="s">
        <v>198</v>
      </c>
    </row>
    <row r="8" spans="1:15" ht="15.75" x14ac:dyDescent="0.25">
      <c r="A8" s="1" t="s">
        <v>6</v>
      </c>
      <c r="B8" s="26">
        <v>2100</v>
      </c>
      <c r="C8" s="26">
        <v>4200</v>
      </c>
      <c r="D8" s="26">
        <v>1300</v>
      </c>
      <c r="E8" s="26" t="s">
        <v>198</v>
      </c>
      <c r="F8" s="26" t="s">
        <v>198</v>
      </c>
      <c r="G8" s="26">
        <v>4500</v>
      </c>
      <c r="H8" s="26">
        <v>3800</v>
      </c>
      <c r="I8" s="26">
        <v>1300</v>
      </c>
      <c r="J8" s="26">
        <v>4900</v>
      </c>
      <c r="K8" s="26">
        <v>1900</v>
      </c>
      <c r="L8" s="26" t="s">
        <v>198</v>
      </c>
      <c r="M8" s="26">
        <v>4700</v>
      </c>
    </row>
    <row r="9" spans="1:15" ht="15.75" x14ac:dyDescent="0.25">
      <c r="A9" s="1" t="s">
        <v>7</v>
      </c>
      <c r="B9" s="26" t="s">
        <v>198</v>
      </c>
      <c r="C9" s="26">
        <v>3800</v>
      </c>
      <c r="D9" s="26">
        <v>1500</v>
      </c>
      <c r="E9" s="26">
        <v>1800</v>
      </c>
      <c r="F9" s="26">
        <v>3100</v>
      </c>
      <c r="G9" s="26">
        <v>3900</v>
      </c>
      <c r="H9" s="26">
        <v>4400</v>
      </c>
      <c r="I9" s="26">
        <v>4300</v>
      </c>
      <c r="J9" s="26">
        <v>4900</v>
      </c>
      <c r="K9" s="26">
        <v>1800</v>
      </c>
      <c r="L9" s="26">
        <v>4800</v>
      </c>
      <c r="M9" s="26">
        <v>1800</v>
      </c>
    </row>
    <row r="10" spans="1:15" ht="15.75" x14ac:dyDescent="0.25">
      <c r="A10" s="1" t="s">
        <v>8</v>
      </c>
      <c r="B10" s="26">
        <v>2000</v>
      </c>
      <c r="C10" s="26" t="s">
        <v>198</v>
      </c>
      <c r="D10" s="26">
        <v>4100</v>
      </c>
      <c r="E10" s="26">
        <v>2000</v>
      </c>
      <c r="F10" s="26" t="s">
        <v>198</v>
      </c>
      <c r="G10" s="26" t="s">
        <v>198</v>
      </c>
      <c r="H10" s="26">
        <v>1400</v>
      </c>
      <c r="I10" s="26">
        <v>4900</v>
      </c>
      <c r="J10" s="26">
        <v>4200</v>
      </c>
      <c r="K10" s="26">
        <v>5000</v>
      </c>
      <c r="L10" s="26">
        <v>4200</v>
      </c>
      <c r="M10" s="26">
        <v>3700</v>
      </c>
    </row>
    <row r="11" spans="1:15" ht="15.75" x14ac:dyDescent="0.25">
      <c r="A11" s="1" t="s">
        <v>9</v>
      </c>
      <c r="B11" s="26" t="s">
        <v>198</v>
      </c>
      <c r="C11" s="26" t="s">
        <v>198</v>
      </c>
      <c r="D11" s="26" t="s">
        <v>198</v>
      </c>
      <c r="E11" s="26">
        <v>3200</v>
      </c>
      <c r="F11" s="26">
        <v>3800</v>
      </c>
      <c r="G11" s="26">
        <v>4300</v>
      </c>
      <c r="H11" s="26">
        <v>3600</v>
      </c>
      <c r="I11" s="26">
        <v>2000</v>
      </c>
      <c r="J11" s="26" t="s">
        <v>198</v>
      </c>
      <c r="K11" s="26">
        <v>1500</v>
      </c>
      <c r="L11" s="26" t="s">
        <v>198</v>
      </c>
      <c r="M11" s="26" t="s">
        <v>198</v>
      </c>
    </row>
    <row r="12" spans="1:15" ht="15.75" x14ac:dyDescent="0.25">
      <c r="A12" s="1" t="s">
        <v>10</v>
      </c>
      <c r="B12" s="26" t="s">
        <v>198</v>
      </c>
      <c r="C12" s="26">
        <v>1500</v>
      </c>
      <c r="D12" s="26">
        <v>3000</v>
      </c>
      <c r="E12" s="26" t="s">
        <v>198</v>
      </c>
      <c r="F12" s="26">
        <v>2400</v>
      </c>
      <c r="G12" s="26">
        <v>5000</v>
      </c>
      <c r="H12" s="26" t="s">
        <v>198</v>
      </c>
      <c r="I12" s="26">
        <v>1400</v>
      </c>
      <c r="J12" s="26">
        <v>3700</v>
      </c>
      <c r="K12" s="26">
        <v>2000</v>
      </c>
      <c r="L12" s="26">
        <v>3300</v>
      </c>
      <c r="M12" s="26">
        <v>3300</v>
      </c>
    </row>
    <row r="13" spans="1:15" ht="15.75" x14ac:dyDescent="0.25">
      <c r="A13" s="2" t="s">
        <v>11</v>
      </c>
      <c r="B13" s="26">
        <v>1600</v>
      </c>
      <c r="C13" s="26">
        <v>1500</v>
      </c>
      <c r="D13" s="26" t="s">
        <v>198</v>
      </c>
      <c r="E13" s="26">
        <v>3200</v>
      </c>
      <c r="F13" s="26">
        <v>4400</v>
      </c>
      <c r="G13" s="26">
        <v>3300</v>
      </c>
      <c r="H13" s="26">
        <v>2600</v>
      </c>
      <c r="I13" s="26">
        <v>2500</v>
      </c>
      <c r="J13" s="26">
        <v>2500</v>
      </c>
      <c r="K13" s="26">
        <v>1800</v>
      </c>
      <c r="L13" s="26">
        <v>3800</v>
      </c>
      <c r="M13" s="26" t="s">
        <v>198</v>
      </c>
    </row>
    <row r="14" spans="1:15" ht="15.75" x14ac:dyDescent="0.25">
      <c r="A14" s="1" t="s">
        <v>12</v>
      </c>
      <c r="B14" s="26">
        <v>4100</v>
      </c>
      <c r="C14" s="26">
        <v>2000</v>
      </c>
      <c r="D14" s="26">
        <v>4600</v>
      </c>
      <c r="E14" s="26">
        <v>4800</v>
      </c>
      <c r="F14" s="26">
        <v>4400</v>
      </c>
      <c r="G14" s="26">
        <v>3100</v>
      </c>
      <c r="H14" s="26">
        <v>3400</v>
      </c>
      <c r="I14" s="26">
        <v>4800</v>
      </c>
      <c r="J14" s="26">
        <v>4400</v>
      </c>
      <c r="K14" s="26">
        <v>2200</v>
      </c>
      <c r="L14" s="26">
        <v>4200</v>
      </c>
      <c r="M14" s="26">
        <v>3900</v>
      </c>
    </row>
    <row r="15" spans="1:15" ht="15.75" x14ac:dyDescent="0.25">
      <c r="A15" s="1" t="s">
        <v>13</v>
      </c>
      <c r="B15" s="26" t="s">
        <v>198</v>
      </c>
      <c r="C15" s="26" t="s">
        <v>198</v>
      </c>
      <c r="D15" s="26">
        <v>3600</v>
      </c>
      <c r="E15" s="26">
        <v>3200</v>
      </c>
      <c r="F15" s="26">
        <v>2900</v>
      </c>
      <c r="G15" s="26">
        <v>2800</v>
      </c>
      <c r="H15" s="26">
        <v>3500</v>
      </c>
      <c r="I15" s="26">
        <v>3900</v>
      </c>
      <c r="J15" s="26">
        <v>2100</v>
      </c>
      <c r="K15" s="26">
        <v>3100</v>
      </c>
      <c r="L15" s="26">
        <v>3100</v>
      </c>
      <c r="M15" s="26">
        <v>1700</v>
      </c>
    </row>
    <row r="16" spans="1:15" ht="15.75" x14ac:dyDescent="0.25">
      <c r="A16" s="1" t="s">
        <v>14</v>
      </c>
      <c r="B16" s="26">
        <v>1400</v>
      </c>
      <c r="C16" s="26" t="s">
        <v>198</v>
      </c>
      <c r="D16" s="26">
        <v>4600</v>
      </c>
      <c r="E16" s="26" t="s">
        <v>198</v>
      </c>
      <c r="F16" s="26">
        <v>2500</v>
      </c>
      <c r="G16" s="26" t="s">
        <v>198</v>
      </c>
      <c r="H16" s="26">
        <v>2400</v>
      </c>
      <c r="I16" s="26">
        <v>4800</v>
      </c>
      <c r="J16" s="26">
        <v>4700</v>
      </c>
      <c r="K16" s="26">
        <v>4500</v>
      </c>
      <c r="L16" s="26">
        <v>1900</v>
      </c>
      <c r="M16" s="26">
        <v>3600</v>
      </c>
    </row>
    <row r="17" spans="1:13" ht="15.75" x14ac:dyDescent="0.25">
      <c r="A17" s="1" t="s">
        <v>15</v>
      </c>
      <c r="B17" s="26">
        <v>3100</v>
      </c>
      <c r="C17" s="26">
        <v>4300</v>
      </c>
      <c r="D17" s="26">
        <v>2700</v>
      </c>
      <c r="E17" s="26">
        <v>4900</v>
      </c>
      <c r="F17" s="26" t="s">
        <v>198</v>
      </c>
      <c r="G17" s="26">
        <v>3500</v>
      </c>
      <c r="H17" s="26">
        <v>1800</v>
      </c>
      <c r="I17" s="26">
        <v>4700</v>
      </c>
      <c r="J17" s="26" t="s">
        <v>198</v>
      </c>
      <c r="K17" s="26" t="s">
        <v>198</v>
      </c>
      <c r="L17" s="26">
        <v>3100</v>
      </c>
      <c r="M17" s="26" t="s">
        <v>198</v>
      </c>
    </row>
    <row r="18" spans="1:13" ht="15.75" x14ac:dyDescent="0.25">
      <c r="A18" s="1" t="s">
        <v>16</v>
      </c>
      <c r="B18" s="26" t="s">
        <v>198</v>
      </c>
      <c r="C18" s="26">
        <v>3300</v>
      </c>
      <c r="D18" s="26">
        <v>1700</v>
      </c>
      <c r="E18" s="26">
        <v>2300</v>
      </c>
      <c r="F18" s="26">
        <v>1700</v>
      </c>
      <c r="G18" s="26">
        <v>1700</v>
      </c>
      <c r="H18" s="26" t="s">
        <v>198</v>
      </c>
      <c r="I18" s="26">
        <v>3700</v>
      </c>
      <c r="J18" s="26" t="s">
        <v>198</v>
      </c>
      <c r="K18" s="26">
        <v>2200</v>
      </c>
      <c r="L18" s="26" t="s">
        <v>198</v>
      </c>
      <c r="M18" s="26">
        <v>3500</v>
      </c>
    </row>
    <row r="19" spans="1:13" ht="15.75" x14ac:dyDescent="0.25">
      <c r="A19" s="1" t="s">
        <v>17</v>
      </c>
      <c r="B19" s="26">
        <v>3300</v>
      </c>
      <c r="C19" s="26">
        <v>4300</v>
      </c>
      <c r="D19" s="26" t="s">
        <v>198</v>
      </c>
      <c r="E19" s="26">
        <v>4800</v>
      </c>
      <c r="F19" s="26">
        <v>3600</v>
      </c>
      <c r="G19" s="26">
        <v>3100</v>
      </c>
      <c r="H19" s="26">
        <v>2800</v>
      </c>
      <c r="I19" s="26">
        <v>1500</v>
      </c>
      <c r="J19" s="26">
        <v>1700</v>
      </c>
      <c r="K19" s="26" t="s">
        <v>198</v>
      </c>
      <c r="L19" s="26">
        <v>4400</v>
      </c>
      <c r="M19" s="26" t="s">
        <v>198</v>
      </c>
    </row>
    <row r="20" spans="1:13" ht="15.75" x14ac:dyDescent="0.25">
      <c r="A20" s="1" t="s">
        <v>18</v>
      </c>
      <c r="B20" s="26">
        <v>4000</v>
      </c>
      <c r="C20" s="26">
        <v>2300</v>
      </c>
      <c r="D20" s="26" t="s">
        <v>198</v>
      </c>
      <c r="E20" s="26">
        <v>1400</v>
      </c>
      <c r="F20" s="26">
        <v>3600</v>
      </c>
      <c r="G20" s="26">
        <v>4700</v>
      </c>
      <c r="H20" s="26" t="s">
        <v>198</v>
      </c>
      <c r="I20" s="26">
        <v>4600</v>
      </c>
      <c r="J20" s="26">
        <v>2100</v>
      </c>
      <c r="K20" s="26">
        <v>4800</v>
      </c>
      <c r="L20" s="26">
        <v>2100</v>
      </c>
      <c r="M20" s="26">
        <v>3700</v>
      </c>
    </row>
    <row r="21" spans="1:13" ht="15.75" x14ac:dyDescent="0.25">
      <c r="A21" s="1" t="s">
        <v>19</v>
      </c>
      <c r="B21" s="26">
        <v>3300</v>
      </c>
      <c r="C21" s="26">
        <v>2100</v>
      </c>
      <c r="D21" s="26">
        <v>2200</v>
      </c>
      <c r="E21" s="26">
        <v>3100</v>
      </c>
      <c r="F21" s="26" t="s">
        <v>198</v>
      </c>
      <c r="G21" s="26">
        <v>3100</v>
      </c>
      <c r="H21" s="26">
        <v>3200</v>
      </c>
      <c r="I21" s="26">
        <v>3300</v>
      </c>
      <c r="J21" s="26">
        <v>3600</v>
      </c>
      <c r="K21" s="26">
        <v>4200</v>
      </c>
      <c r="L21" s="26">
        <v>4200</v>
      </c>
      <c r="M21" s="26">
        <v>1900</v>
      </c>
    </row>
    <row r="22" spans="1:13" ht="15.75" x14ac:dyDescent="0.25">
      <c r="A22" s="1" t="s">
        <v>20</v>
      </c>
      <c r="B22" s="26">
        <v>4200</v>
      </c>
      <c r="C22" s="26">
        <v>3600</v>
      </c>
      <c r="D22" s="26">
        <v>2400</v>
      </c>
      <c r="E22" s="26">
        <v>1400</v>
      </c>
      <c r="F22" s="26">
        <v>1900</v>
      </c>
      <c r="G22" s="26">
        <v>4400</v>
      </c>
      <c r="H22" s="26" t="s">
        <v>198</v>
      </c>
      <c r="I22" s="26" t="s">
        <v>198</v>
      </c>
      <c r="J22" s="26">
        <v>2700</v>
      </c>
      <c r="K22" s="26">
        <v>2900</v>
      </c>
      <c r="L22" s="26">
        <v>3200</v>
      </c>
      <c r="M22" s="26">
        <v>2200</v>
      </c>
    </row>
    <row r="23" spans="1:13" ht="15.75" x14ac:dyDescent="0.25">
      <c r="A23" s="1" t="s">
        <v>21</v>
      </c>
      <c r="B23" s="26">
        <v>3100</v>
      </c>
      <c r="C23" s="26">
        <v>1700</v>
      </c>
      <c r="D23" s="26">
        <v>4600</v>
      </c>
      <c r="E23" s="26">
        <v>3800</v>
      </c>
      <c r="F23" s="26">
        <v>1300</v>
      </c>
      <c r="G23" s="26" t="s">
        <v>198</v>
      </c>
      <c r="H23" s="26">
        <v>2400</v>
      </c>
      <c r="I23" s="26">
        <v>4300</v>
      </c>
      <c r="J23" s="26">
        <v>4100</v>
      </c>
      <c r="K23" s="26">
        <v>3200</v>
      </c>
      <c r="L23" s="26">
        <v>2300</v>
      </c>
      <c r="M23" s="26">
        <v>3200</v>
      </c>
    </row>
    <row r="24" spans="1:13" ht="15.75" x14ac:dyDescent="0.25">
      <c r="A24" s="1" t="s">
        <v>22</v>
      </c>
      <c r="B24" s="26">
        <v>1800</v>
      </c>
      <c r="C24" s="26" t="s">
        <v>198</v>
      </c>
      <c r="D24" s="26">
        <v>2900</v>
      </c>
      <c r="E24" s="26">
        <v>4200</v>
      </c>
      <c r="F24" s="26">
        <v>4400</v>
      </c>
      <c r="G24" s="26">
        <v>2600</v>
      </c>
      <c r="H24" s="26">
        <v>4000</v>
      </c>
      <c r="I24" s="26">
        <v>4000</v>
      </c>
      <c r="J24" s="26">
        <v>5000</v>
      </c>
      <c r="K24" s="26">
        <v>2100</v>
      </c>
      <c r="L24" s="26">
        <v>3300</v>
      </c>
      <c r="M24" s="26">
        <v>2200</v>
      </c>
    </row>
    <row r="25" spans="1:13" ht="15.75" x14ac:dyDescent="0.25">
      <c r="A25" s="1" t="s">
        <v>23</v>
      </c>
      <c r="B25" s="26">
        <v>2700</v>
      </c>
      <c r="C25" s="26">
        <v>3900</v>
      </c>
      <c r="D25" s="26">
        <v>2100</v>
      </c>
      <c r="E25" s="26">
        <v>4500</v>
      </c>
      <c r="F25" s="26" t="s">
        <v>198</v>
      </c>
      <c r="G25" s="26" t="s">
        <v>198</v>
      </c>
      <c r="H25" s="26">
        <v>3400</v>
      </c>
      <c r="I25" s="26">
        <v>4700</v>
      </c>
      <c r="J25" s="26">
        <v>3700</v>
      </c>
      <c r="K25" s="26">
        <v>4800</v>
      </c>
      <c r="L25" s="26">
        <v>4000</v>
      </c>
      <c r="M25" s="26">
        <v>2800</v>
      </c>
    </row>
    <row r="26" spans="1:13" ht="15.75" x14ac:dyDescent="0.25">
      <c r="A26" s="1" t="s">
        <v>24</v>
      </c>
      <c r="B26" s="26">
        <v>1700</v>
      </c>
      <c r="C26" s="26">
        <v>3000</v>
      </c>
      <c r="D26" s="26">
        <v>1900</v>
      </c>
      <c r="E26" s="26">
        <v>2500</v>
      </c>
      <c r="F26" s="26">
        <v>3800</v>
      </c>
      <c r="G26" s="26">
        <v>2200</v>
      </c>
      <c r="H26" s="26">
        <v>3400</v>
      </c>
      <c r="I26" s="26">
        <v>1600</v>
      </c>
      <c r="J26" s="26">
        <v>3000</v>
      </c>
      <c r="K26" s="26">
        <v>2800</v>
      </c>
      <c r="L26" s="26" t="s">
        <v>198</v>
      </c>
      <c r="M26" s="26">
        <v>1900</v>
      </c>
    </row>
    <row r="27" spans="1:13" ht="15.75" x14ac:dyDescent="0.25">
      <c r="A27" s="1" t="s">
        <v>25</v>
      </c>
      <c r="B27" s="26" t="s">
        <v>198</v>
      </c>
      <c r="C27" s="26">
        <v>4200</v>
      </c>
      <c r="D27" s="26">
        <v>4000</v>
      </c>
      <c r="E27" s="26">
        <v>3500</v>
      </c>
      <c r="F27" s="26">
        <v>1400</v>
      </c>
      <c r="G27" s="26">
        <v>3500</v>
      </c>
      <c r="H27" s="26" t="s">
        <v>198</v>
      </c>
      <c r="I27" s="26" t="s">
        <v>198</v>
      </c>
      <c r="J27" s="26">
        <v>4900</v>
      </c>
      <c r="K27" s="26">
        <v>4700</v>
      </c>
      <c r="L27" s="26">
        <v>1600</v>
      </c>
      <c r="M27" s="26">
        <v>2500</v>
      </c>
    </row>
    <row r="28" spans="1:13" ht="15.75" x14ac:dyDescent="0.25">
      <c r="A28" s="2" t="s">
        <v>26</v>
      </c>
      <c r="B28" s="26">
        <v>1700</v>
      </c>
      <c r="C28" s="26">
        <v>4000</v>
      </c>
      <c r="D28" s="26">
        <v>2000</v>
      </c>
      <c r="E28" s="26">
        <v>2900</v>
      </c>
      <c r="F28" s="26">
        <v>3400</v>
      </c>
      <c r="G28" s="26">
        <v>4300</v>
      </c>
      <c r="H28" s="26">
        <v>2100</v>
      </c>
      <c r="I28" s="26">
        <v>1500</v>
      </c>
      <c r="J28" s="26">
        <v>3100</v>
      </c>
      <c r="K28" s="26">
        <v>4600</v>
      </c>
      <c r="L28" s="26">
        <v>1900</v>
      </c>
      <c r="M28" s="26">
        <v>2500</v>
      </c>
    </row>
    <row r="29" spans="1:13" ht="15.75" x14ac:dyDescent="0.25">
      <c r="A29" s="2" t="s">
        <v>29</v>
      </c>
      <c r="B29" s="26" t="s">
        <v>198</v>
      </c>
      <c r="C29" s="26">
        <v>3600</v>
      </c>
      <c r="D29" s="26">
        <v>3500</v>
      </c>
      <c r="E29" s="26">
        <v>3100</v>
      </c>
      <c r="F29" s="26">
        <v>3700</v>
      </c>
      <c r="G29" s="26">
        <v>4800</v>
      </c>
      <c r="H29" s="26">
        <v>1600</v>
      </c>
      <c r="I29" s="26">
        <v>3700</v>
      </c>
      <c r="J29" s="26">
        <v>2800</v>
      </c>
      <c r="K29" s="26">
        <v>3300</v>
      </c>
      <c r="L29" s="26">
        <v>4000</v>
      </c>
      <c r="M29" s="26">
        <v>1500</v>
      </c>
    </row>
    <row r="30" spans="1:13" ht="15.75" x14ac:dyDescent="0.25">
      <c r="A30" s="2" t="s">
        <v>27</v>
      </c>
      <c r="B30" s="26">
        <v>2200</v>
      </c>
      <c r="C30" s="26">
        <v>3500</v>
      </c>
      <c r="D30" s="26">
        <v>4700</v>
      </c>
      <c r="E30" s="26">
        <v>2900</v>
      </c>
      <c r="F30" s="26">
        <v>1200</v>
      </c>
      <c r="G30" s="26">
        <v>2000</v>
      </c>
      <c r="H30" s="26">
        <v>3800</v>
      </c>
      <c r="I30" s="26">
        <v>1800</v>
      </c>
      <c r="J30" s="26">
        <v>2300</v>
      </c>
      <c r="K30" s="26">
        <v>3400</v>
      </c>
      <c r="L30" s="26">
        <v>4100</v>
      </c>
      <c r="M30" s="26">
        <v>4100</v>
      </c>
    </row>
    <row r="31" spans="1:13" ht="15.75" x14ac:dyDescent="0.25">
      <c r="A31" s="2" t="s">
        <v>28</v>
      </c>
      <c r="B31" s="26">
        <v>4800</v>
      </c>
      <c r="C31" s="26">
        <v>3600</v>
      </c>
      <c r="D31" s="26">
        <v>4400</v>
      </c>
      <c r="E31" s="26">
        <v>3900</v>
      </c>
      <c r="F31" s="26" t="s">
        <v>198</v>
      </c>
      <c r="G31" s="26">
        <v>3300</v>
      </c>
      <c r="H31" s="26">
        <v>3300</v>
      </c>
      <c r="I31" s="26">
        <v>3400</v>
      </c>
      <c r="J31" s="26">
        <v>3000</v>
      </c>
      <c r="K31" s="26">
        <v>5000</v>
      </c>
      <c r="L31" s="26">
        <v>2900</v>
      </c>
      <c r="M31" s="26">
        <v>3200</v>
      </c>
    </row>
    <row r="33" spans="1:2" ht="15.75" x14ac:dyDescent="0.25">
      <c r="A33" s="2" t="s">
        <v>199</v>
      </c>
    </row>
    <row r="35" spans="1:2" ht="31.5" x14ac:dyDescent="0.25">
      <c r="A35" s="13" t="s">
        <v>200</v>
      </c>
    </row>
    <row r="37" spans="1:2" x14ac:dyDescent="0.25">
      <c r="A37" t="s">
        <v>201</v>
      </c>
    </row>
    <row r="38" spans="1:2" ht="30" x14ac:dyDescent="0.25">
      <c r="A38" s="25" t="s">
        <v>202</v>
      </c>
    </row>
    <row r="40" spans="1:2" x14ac:dyDescent="0.25">
      <c r="A40" t="s">
        <v>203</v>
      </c>
    </row>
    <row r="41" spans="1:2" x14ac:dyDescent="0.25">
      <c r="A41" t="s">
        <v>204</v>
      </c>
      <c r="B41" s="20"/>
    </row>
  </sheetData>
  <conditionalFormatting sqref="B2:N2 B3:M31">
    <cfRule type="cellIs" dxfId="1" priority="1" operator="between">
      <formula>20</formula>
      <formula>30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CC361-E3C1-46E2-AF74-E62ACEF8FEC3}">
  <dimension ref="A1:U44"/>
  <sheetViews>
    <sheetView workbookViewId="0">
      <selection activeCell="B39" sqref="B39"/>
    </sheetView>
  </sheetViews>
  <sheetFormatPr defaultRowHeight="15" x14ac:dyDescent="0.25"/>
  <cols>
    <col min="1" max="1" width="27.42578125" bestFit="1" customWidth="1"/>
    <col min="2" max="21" width="16.28515625" bestFit="1" customWidth="1"/>
  </cols>
  <sheetData>
    <row r="1" spans="1:21" x14ac:dyDescent="0.25">
      <c r="A1" t="s">
        <v>30</v>
      </c>
      <c r="B1" s="20">
        <v>44993</v>
      </c>
      <c r="C1" s="20">
        <v>44998</v>
      </c>
      <c r="D1" s="20">
        <v>45003</v>
      </c>
      <c r="E1" s="20">
        <v>45008</v>
      </c>
      <c r="F1" s="20">
        <v>45013</v>
      </c>
      <c r="G1" s="20">
        <v>45018</v>
      </c>
      <c r="H1" s="20">
        <v>45023</v>
      </c>
      <c r="I1" s="20">
        <v>45028</v>
      </c>
      <c r="J1" s="20">
        <v>45033</v>
      </c>
      <c r="K1" s="20">
        <v>45038</v>
      </c>
      <c r="L1" s="20">
        <v>45043</v>
      </c>
      <c r="M1" s="20">
        <v>45048</v>
      </c>
      <c r="N1" s="20"/>
      <c r="O1" s="20" t="s">
        <v>205</v>
      </c>
      <c r="P1" s="20" t="s">
        <v>206</v>
      </c>
      <c r="Q1" s="20"/>
      <c r="R1" s="20"/>
      <c r="S1" s="20"/>
      <c r="T1" s="20"/>
      <c r="U1" s="20"/>
    </row>
    <row r="2" spans="1:21" ht="15.75" x14ac:dyDescent="0.25">
      <c r="A2" s="1" t="s">
        <v>42</v>
      </c>
      <c r="B2" s="26">
        <v>80</v>
      </c>
      <c r="C2" s="26">
        <v>88</v>
      </c>
      <c r="D2" s="26" t="s">
        <v>207</v>
      </c>
      <c r="E2" s="26">
        <v>91</v>
      </c>
      <c r="F2" s="26"/>
      <c r="G2" s="26">
        <v>76</v>
      </c>
      <c r="H2" s="26">
        <v>69</v>
      </c>
      <c r="I2" s="26">
        <v>76</v>
      </c>
      <c r="J2" s="26">
        <v>61</v>
      </c>
      <c r="K2" s="26">
        <v>51</v>
      </c>
      <c r="L2" s="26">
        <v>44</v>
      </c>
      <c r="M2" s="26"/>
    </row>
    <row r="3" spans="1:21" ht="15.75" x14ac:dyDescent="0.25">
      <c r="A3" s="1" t="s">
        <v>1</v>
      </c>
      <c r="B3" s="26"/>
      <c r="C3" s="26">
        <v>68</v>
      </c>
      <c r="D3" s="26">
        <v>69</v>
      </c>
      <c r="E3" s="26"/>
      <c r="F3" s="26">
        <v>44</v>
      </c>
      <c r="G3" s="26">
        <v>69</v>
      </c>
      <c r="H3" s="26">
        <v>32</v>
      </c>
      <c r="I3" s="26" t="s">
        <v>207</v>
      </c>
      <c r="J3" s="26">
        <v>39</v>
      </c>
      <c r="K3" s="26">
        <v>35</v>
      </c>
      <c r="L3" s="26"/>
      <c r="M3" s="26">
        <v>72</v>
      </c>
    </row>
    <row r="4" spans="1:21" ht="15.75" x14ac:dyDescent="0.25">
      <c r="A4" s="1" t="s">
        <v>2</v>
      </c>
      <c r="B4" s="26">
        <v>38</v>
      </c>
      <c r="C4" s="26" t="s">
        <v>208</v>
      </c>
      <c r="D4" s="26" t="s">
        <v>207</v>
      </c>
      <c r="E4" s="26">
        <v>69</v>
      </c>
      <c r="F4" s="26">
        <v>80</v>
      </c>
      <c r="G4" s="26">
        <v>34</v>
      </c>
      <c r="H4" s="26">
        <v>78</v>
      </c>
      <c r="I4" s="26">
        <v>34</v>
      </c>
      <c r="J4" s="26"/>
      <c r="K4" s="26">
        <v>47</v>
      </c>
      <c r="L4" s="26">
        <v>32</v>
      </c>
      <c r="M4" s="26">
        <v>83</v>
      </c>
    </row>
    <row r="5" spans="1:21" ht="15.75" x14ac:dyDescent="0.25">
      <c r="A5" s="2" t="s">
        <v>3</v>
      </c>
      <c r="B5" s="26">
        <v>83</v>
      </c>
      <c r="C5" s="26"/>
      <c r="D5" s="26">
        <v>41</v>
      </c>
      <c r="E5" s="26">
        <v>93</v>
      </c>
      <c r="F5" s="26">
        <v>56</v>
      </c>
      <c r="G5" s="26">
        <v>50</v>
      </c>
      <c r="H5" s="26">
        <v>32</v>
      </c>
      <c r="I5" s="26">
        <v>76</v>
      </c>
      <c r="J5" s="26">
        <v>81</v>
      </c>
      <c r="K5" s="26">
        <v>34</v>
      </c>
      <c r="L5" s="26">
        <v>85</v>
      </c>
      <c r="M5" s="26">
        <v>35</v>
      </c>
    </row>
    <row r="6" spans="1:21" ht="15.75" x14ac:dyDescent="0.25">
      <c r="A6" s="1" t="s">
        <v>4</v>
      </c>
      <c r="B6" s="26">
        <v>88</v>
      </c>
      <c r="C6" s="26">
        <v>75</v>
      </c>
      <c r="D6" s="26">
        <v>65</v>
      </c>
      <c r="E6" s="26">
        <v>72</v>
      </c>
      <c r="F6" s="26">
        <v>94</v>
      </c>
      <c r="G6" s="26">
        <v>32</v>
      </c>
      <c r="H6" s="26"/>
      <c r="I6" s="26">
        <v>87</v>
      </c>
      <c r="J6" s="26">
        <v>43</v>
      </c>
      <c r="K6" s="26">
        <v>49</v>
      </c>
      <c r="L6" s="26">
        <v>66</v>
      </c>
      <c r="M6" s="26">
        <v>72</v>
      </c>
    </row>
    <row r="7" spans="1:21" ht="15.75" x14ac:dyDescent="0.25">
      <c r="A7" s="2" t="s">
        <v>5</v>
      </c>
      <c r="B7" s="26"/>
      <c r="C7" s="26"/>
      <c r="D7" s="26">
        <v>78</v>
      </c>
      <c r="E7" s="26" t="s">
        <v>208</v>
      </c>
      <c r="F7" s="26">
        <v>54</v>
      </c>
      <c r="G7" s="26">
        <v>88</v>
      </c>
      <c r="H7" s="26"/>
      <c r="I7" s="26">
        <v>78</v>
      </c>
      <c r="J7" s="26" t="s">
        <v>207</v>
      </c>
      <c r="K7" s="26">
        <v>61</v>
      </c>
      <c r="L7" s="26">
        <v>66</v>
      </c>
      <c r="M7" s="26"/>
    </row>
    <row r="8" spans="1:21" ht="15.75" x14ac:dyDescent="0.25">
      <c r="A8" s="1" t="s">
        <v>6</v>
      </c>
      <c r="B8" s="26">
        <v>98</v>
      </c>
      <c r="C8" s="26" t="s">
        <v>207</v>
      </c>
      <c r="D8" s="26">
        <v>44</v>
      </c>
      <c r="E8" s="26"/>
      <c r="F8" s="26"/>
      <c r="G8" s="26">
        <v>33</v>
      </c>
      <c r="H8" s="26">
        <v>68</v>
      </c>
      <c r="I8" s="26">
        <v>92</v>
      </c>
      <c r="J8" s="26">
        <v>41</v>
      </c>
      <c r="K8" s="26">
        <v>32</v>
      </c>
      <c r="L8" s="26"/>
      <c r="M8" s="26">
        <v>79</v>
      </c>
    </row>
    <row r="9" spans="1:21" ht="15.75" x14ac:dyDescent="0.25">
      <c r="A9" s="1" t="s">
        <v>7</v>
      </c>
      <c r="B9" s="26"/>
      <c r="C9" s="26">
        <v>46</v>
      </c>
      <c r="D9" s="26">
        <v>58</v>
      </c>
      <c r="E9" s="26">
        <v>34</v>
      </c>
      <c r="F9" s="26">
        <v>74</v>
      </c>
      <c r="G9" s="26">
        <v>94</v>
      </c>
      <c r="H9" s="26">
        <v>53</v>
      </c>
      <c r="I9" s="26">
        <v>55</v>
      </c>
      <c r="J9" s="26">
        <v>48</v>
      </c>
      <c r="K9" s="26">
        <v>68</v>
      </c>
      <c r="L9" s="26">
        <v>39</v>
      </c>
      <c r="M9" s="26">
        <v>78</v>
      </c>
    </row>
    <row r="10" spans="1:21" ht="15.75" x14ac:dyDescent="0.25">
      <c r="A10" s="1" t="s">
        <v>8</v>
      </c>
      <c r="B10" s="26">
        <v>60</v>
      </c>
      <c r="C10" s="26"/>
      <c r="D10" s="26" t="s">
        <v>207</v>
      </c>
      <c r="E10" s="26" t="s">
        <v>207</v>
      </c>
      <c r="F10" s="26"/>
      <c r="G10" s="26"/>
      <c r="H10" s="26">
        <v>98</v>
      </c>
      <c r="I10" s="26">
        <v>79</v>
      </c>
      <c r="J10" s="26">
        <v>65</v>
      </c>
      <c r="K10" s="26">
        <v>55</v>
      </c>
      <c r="L10" s="26">
        <v>53</v>
      </c>
      <c r="M10" s="26">
        <v>78</v>
      </c>
    </row>
    <row r="11" spans="1:21" ht="15.75" x14ac:dyDescent="0.25">
      <c r="A11" s="1" t="s">
        <v>9</v>
      </c>
      <c r="B11" s="26"/>
      <c r="C11" s="26"/>
      <c r="D11" s="26"/>
      <c r="E11" s="26">
        <v>69</v>
      </c>
      <c r="F11" s="26">
        <v>34</v>
      </c>
      <c r="G11" s="26">
        <v>98</v>
      </c>
      <c r="H11" s="26">
        <v>62</v>
      </c>
      <c r="I11" s="26">
        <v>58</v>
      </c>
      <c r="J11" s="26"/>
      <c r="K11" s="26">
        <v>82</v>
      </c>
      <c r="L11" s="26"/>
      <c r="M11" s="26"/>
    </row>
    <row r="12" spans="1:21" ht="15.75" x14ac:dyDescent="0.25">
      <c r="A12" s="1" t="s">
        <v>10</v>
      </c>
      <c r="B12" s="26"/>
      <c r="C12" s="26">
        <v>88</v>
      </c>
      <c r="D12" s="26">
        <v>38</v>
      </c>
      <c r="E12" s="26"/>
      <c r="F12" s="26">
        <v>67</v>
      </c>
      <c r="G12" s="26">
        <v>42</v>
      </c>
      <c r="H12" s="26"/>
      <c r="I12" s="26" t="s">
        <v>207</v>
      </c>
      <c r="J12" s="26">
        <v>34</v>
      </c>
      <c r="K12" s="26">
        <v>94</v>
      </c>
      <c r="L12" s="26" t="s">
        <v>207</v>
      </c>
      <c r="M12" s="26">
        <v>88</v>
      </c>
    </row>
    <row r="13" spans="1:21" ht="15.75" x14ac:dyDescent="0.25">
      <c r="A13" s="2" t="s">
        <v>11</v>
      </c>
      <c r="B13" s="26">
        <v>60</v>
      </c>
      <c r="C13" s="26">
        <v>52</v>
      </c>
      <c r="D13" s="26"/>
      <c r="E13" s="26">
        <v>43</v>
      </c>
      <c r="F13" s="26">
        <v>41</v>
      </c>
      <c r="G13" s="26">
        <v>99</v>
      </c>
      <c r="H13" s="26">
        <v>58</v>
      </c>
      <c r="I13" s="26">
        <v>60</v>
      </c>
      <c r="J13" s="26">
        <v>49</v>
      </c>
      <c r="K13" s="26">
        <v>77</v>
      </c>
      <c r="L13" s="26" t="s">
        <v>207</v>
      </c>
      <c r="M13" s="26"/>
    </row>
    <row r="14" spans="1:21" ht="15.75" x14ac:dyDescent="0.25">
      <c r="A14" s="1" t="s">
        <v>12</v>
      </c>
      <c r="B14" s="26">
        <v>58</v>
      </c>
      <c r="C14" s="26">
        <v>55</v>
      </c>
      <c r="D14" s="26">
        <v>57</v>
      </c>
      <c r="E14" s="26">
        <v>73</v>
      </c>
      <c r="F14" s="26">
        <v>52</v>
      </c>
      <c r="G14" s="26" t="s">
        <v>207</v>
      </c>
      <c r="H14" s="26">
        <v>57</v>
      </c>
      <c r="I14" s="26">
        <v>79</v>
      </c>
      <c r="J14" s="26" t="s">
        <v>207</v>
      </c>
      <c r="K14" s="26">
        <v>36</v>
      </c>
      <c r="L14" s="26">
        <v>63</v>
      </c>
      <c r="M14" s="26">
        <v>63</v>
      </c>
    </row>
    <row r="15" spans="1:21" ht="15.75" x14ac:dyDescent="0.25">
      <c r="A15" s="1" t="s">
        <v>13</v>
      </c>
      <c r="B15" s="26"/>
      <c r="C15" s="26"/>
      <c r="D15" s="26">
        <v>67</v>
      </c>
      <c r="E15" s="26">
        <v>49</v>
      </c>
      <c r="F15" s="26">
        <v>79</v>
      </c>
      <c r="G15" s="26">
        <v>88</v>
      </c>
      <c r="H15" s="26">
        <v>46</v>
      </c>
      <c r="I15" s="26">
        <v>33</v>
      </c>
      <c r="J15" s="26">
        <v>61</v>
      </c>
      <c r="K15" s="26">
        <v>37</v>
      </c>
      <c r="L15" s="26" t="s">
        <v>207</v>
      </c>
      <c r="M15" s="26">
        <v>46</v>
      </c>
    </row>
    <row r="16" spans="1:21" ht="15.75" x14ac:dyDescent="0.25">
      <c r="A16" s="1" t="s">
        <v>14</v>
      </c>
      <c r="B16" s="26">
        <v>47</v>
      </c>
      <c r="C16" s="26"/>
      <c r="D16" s="26">
        <v>44</v>
      </c>
      <c r="E16" s="26"/>
      <c r="F16" s="26" t="s">
        <v>207</v>
      </c>
      <c r="G16" s="26"/>
      <c r="H16" s="26" t="s">
        <v>207</v>
      </c>
      <c r="I16" s="26" t="s">
        <v>208</v>
      </c>
      <c r="J16" s="26">
        <v>49</v>
      </c>
      <c r="K16" s="26">
        <v>68</v>
      </c>
      <c r="L16" s="26">
        <v>54</v>
      </c>
      <c r="M16" s="26" t="s">
        <v>207</v>
      </c>
    </row>
    <row r="17" spans="1:13" ht="15.75" x14ac:dyDescent="0.25">
      <c r="A17" s="1" t="s">
        <v>15</v>
      </c>
      <c r="B17" s="26">
        <v>51</v>
      </c>
      <c r="C17" s="26">
        <v>61</v>
      </c>
      <c r="D17" s="26">
        <v>67</v>
      </c>
      <c r="E17" s="26">
        <v>98</v>
      </c>
      <c r="F17" s="26"/>
      <c r="G17" s="26">
        <v>62</v>
      </c>
      <c r="H17" s="26">
        <v>96</v>
      </c>
      <c r="I17" s="26" t="s">
        <v>207</v>
      </c>
      <c r="J17" s="26"/>
      <c r="K17" s="26"/>
      <c r="L17" s="26">
        <v>43</v>
      </c>
      <c r="M17" s="26"/>
    </row>
    <row r="18" spans="1:13" ht="15.75" x14ac:dyDescent="0.25">
      <c r="A18" s="1" t="s">
        <v>16</v>
      </c>
      <c r="B18" s="26"/>
      <c r="C18" s="26">
        <v>76</v>
      </c>
      <c r="D18" s="26">
        <v>73</v>
      </c>
      <c r="E18" s="26">
        <v>88</v>
      </c>
      <c r="F18" s="26">
        <v>95</v>
      </c>
      <c r="G18" s="26">
        <v>62</v>
      </c>
      <c r="H18" s="26"/>
      <c r="I18" s="26" t="s">
        <v>207</v>
      </c>
      <c r="J18" s="26"/>
      <c r="K18" s="26">
        <v>91</v>
      </c>
      <c r="L18" s="26"/>
      <c r="M18" s="26">
        <v>74</v>
      </c>
    </row>
    <row r="19" spans="1:13" ht="15.75" x14ac:dyDescent="0.25">
      <c r="A19" s="1" t="s">
        <v>17</v>
      </c>
      <c r="B19" s="26">
        <v>87</v>
      </c>
      <c r="C19" s="26">
        <v>40</v>
      </c>
      <c r="D19" s="26"/>
      <c r="E19" s="26">
        <v>52</v>
      </c>
      <c r="F19" s="26">
        <v>32</v>
      </c>
      <c r="G19" s="26">
        <v>71</v>
      </c>
      <c r="H19" s="26">
        <v>83</v>
      </c>
      <c r="I19" s="26">
        <v>39</v>
      </c>
      <c r="J19" s="26">
        <v>69</v>
      </c>
      <c r="K19" s="26"/>
      <c r="L19" s="26">
        <v>78</v>
      </c>
      <c r="M19" s="26"/>
    </row>
    <row r="20" spans="1:13" ht="15.75" x14ac:dyDescent="0.25">
      <c r="A20" s="1" t="s">
        <v>18</v>
      </c>
      <c r="B20" s="26">
        <v>95</v>
      </c>
      <c r="C20" s="26">
        <v>66</v>
      </c>
      <c r="D20" s="26"/>
      <c r="E20" s="26">
        <v>50</v>
      </c>
      <c r="F20" s="26">
        <v>61</v>
      </c>
      <c r="G20" s="26">
        <v>75</v>
      </c>
      <c r="H20" s="26"/>
      <c r="I20" s="26">
        <v>47</v>
      </c>
      <c r="J20" s="26">
        <v>38</v>
      </c>
      <c r="K20" s="26">
        <v>63</v>
      </c>
      <c r="L20" s="26">
        <v>86</v>
      </c>
      <c r="M20" s="26">
        <v>64</v>
      </c>
    </row>
    <row r="21" spans="1:13" ht="15.75" x14ac:dyDescent="0.25">
      <c r="A21" s="1" t="s">
        <v>19</v>
      </c>
      <c r="B21" s="26">
        <v>56</v>
      </c>
      <c r="C21" s="26">
        <v>68</v>
      </c>
      <c r="D21" s="26">
        <v>93</v>
      </c>
      <c r="E21" s="26">
        <v>33</v>
      </c>
      <c r="F21" s="26"/>
      <c r="G21" s="26">
        <v>81</v>
      </c>
      <c r="H21" s="26">
        <v>42</v>
      </c>
      <c r="I21" s="26" t="s">
        <v>207</v>
      </c>
      <c r="J21" s="26">
        <v>50</v>
      </c>
      <c r="K21" s="26">
        <v>38</v>
      </c>
      <c r="L21" s="26">
        <v>90</v>
      </c>
      <c r="M21" s="26">
        <v>97</v>
      </c>
    </row>
    <row r="22" spans="1:13" ht="15.75" x14ac:dyDescent="0.25">
      <c r="A22" s="1" t="s">
        <v>20</v>
      </c>
      <c r="B22" s="26">
        <v>59</v>
      </c>
      <c r="C22" s="26">
        <v>62</v>
      </c>
      <c r="D22" s="26" t="s">
        <v>207</v>
      </c>
      <c r="E22" s="26">
        <v>84</v>
      </c>
      <c r="F22" s="26">
        <v>95</v>
      </c>
      <c r="G22" s="26" t="s">
        <v>207</v>
      </c>
      <c r="H22" s="26"/>
      <c r="I22" s="26"/>
      <c r="J22" s="26">
        <v>56</v>
      </c>
      <c r="K22" s="26">
        <v>57</v>
      </c>
      <c r="L22" s="26">
        <v>95</v>
      </c>
      <c r="M22" s="26">
        <v>78</v>
      </c>
    </row>
    <row r="23" spans="1:13" ht="15.75" x14ac:dyDescent="0.25">
      <c r="A23" s="1" t="s">
        <v>21</v>
      </c>
      <c r="B23" s="26">
        <v>69</v>
      </c>
      <c r="C23" s="26">
        <v>37</v>
      </c>
      <c r="D23" s="26">
        <v>48</v>
      </c>
      <c r="E23" s="26">
        <v>38</v>
      </c>
      <c r="F23" s="26">
        <v>69</v>
      </c>
      <c r="G23" s="26"/>
      <c r="H23" s="26">
        <v>70</v>
      </c>
      <c r="I23" s="26">
        <v>38</v>
      </c>
      <c r="J23" s="26">
        <v>37</v>
      </c>
      <c r="K23" s="26">
        <v>35</v>
      </c>
      <c r="L23" s="26">
        <v>90</v>
      </c>
      <c r="M23" s="26">
        <v>45</v>
      </c>
    </row>
    <row r="24" spans="1:13" ht="15.75" x14ac:dyDescent="0.25">
      <c r="A24" s="1" t="s">
        <v>22</v>
      </c>
      <c r="B24" s="26">
        <v>76</v>
      </c>
      <c r="C24" s="26"/>
      <c r="D24" s="26" t="s">
        <v>207</v>
      </c>
      <c r="E24" s="26">
        <v>71</v>
      </c>
      <c r="F24" s="26" t="s">
        <v>207</v>
      </c>
      <c r="G24" s="26" t="s">
        <v>208</v>
      </c>
      <c r="H24" s="26">
        <v>97</v>
      </c>
      <c r="I24" s="26">
        <v>44</v>
      </c>
      <c r="J24" s="26">
        <v>42</v>
      </c>
      <c r="K24" s="26">
        <v>51</v>
      </c>
      <c r="L24" s="26">
        <v>78</v>
      </c>
      <c r="M24" s="26">
        <v>68</v>
      </c>
    </row>
    <row r="25" spans="1:13" ht="15.75" x14ac:dyDescent="0.25">
      <c r="A25" s="1" t="s">
        <v>23</v>
      </c>
      <c r="B25" s="26">
        <v>34</v>
      </c>
      <c r="C25" s="26">
        <v>38</v>
      </c>
      <c r="D25" s="26">
        <v>71</v>
      </c>
      <c r="E25" s="26">
        <v>47</v>
      </c>
      <c r="F25" s="26"/>
      <c r="G25" s="26"/>
      <c r="H25" s="26">
        <v>41</v>
      </c>
      <c r="I25" s="26">
        <v>85</v>
      </c>
      <c r="J25" s="26">
        <v>49</v>
      </c>
      <c r="K25" s="26">
        <v>44</v>
      </c>
      <c r="L25" s="26">
        <v>49</v>
      </c>
      <c r="M25" s="26">
        <v>94</v>
      </c>
    </row>
    <row r="26" spans="1:13" ht="15.75" x14ac:dyDescent="0.25">
      <c r="A26" s="1" t="s">
        <v>24</v>
      </c>
      <c r="B26" s="26">
        <v>82</v>
      </c>
      <c r="C26" s="26">
        <v>31</v>
      </c>
      <c r="D26" s="26">
        <v>83</v>
      </c>
      <c r="E26" s="26" t="s">
        <v>207</v>
      </c>
      <c r="F26" s="26" t="s">
        <v>207</v>
      </c>
      <c r="G26" s="26">
        <v>89</v>
      </c>
      <c r="H26" s="26">
        <v>76</v>
      </c>
      <c r="I26" s="26" t="s">
        <v>208</v>
      </c>
      <c r="J26" s="26" t="s">
        <v>207</v>
      </c>
      <c r="K26" s="26">
        <v>48</v>
      </c>
      <c r="L26" s="26"/>
      <c r="M26" s="26">
        <v>72</v>
      </c>
    </row>
    <row r="27" spans="1:13" ht="15.75" x14ac:dyDescent="0.25">
      <c r="A27" s="1" t="s">
        <v>25</v>
      </c>
      <c r="B27" s="26"/>
      <c r="C27" s="26">
        <v>45</v>
      </c>
      <c r="D27" s="26">
        <v>45</v>
      </c>
      <c r="E27" s="26">
        <v>34</v>
      </c>
      <c r="F27" s="26">
        <v>61</v>
      </c>
      <c r="G27" s="26">
        <v>82</v>
      </c>
      <c r="H27" s="26"/>
      <c r="I27" s="26"/>
      <c r="J27" s="26">
        <v>31</v>
      </c>
      <c r="K27" s="26" t="s">
        <v>207</v>
      </c>
      <c r="L27" s="26" t="s">
        <v>207</v>
      </c>
      <c r="M27" s="26">
        <v>89</v>
      </c>
    </row>
    <row r="28" spans="1:13" ht="15.75" x14ac:dyDescent="0.25">
      <c r="A28" s="2" t="s">
        <v>26</v>
      </c>
      <c r="B28" s="26">
        <v>73</v>
      </c>
      <c r="C28" s="26">
        <v>88</v>
      </c>
      <c r="D28" s="26">
        <v>96</v>
      </c>
      <c r="E28" s="26">
        <v>49</v>
      </c>
      <c r="F28" s="26">
        <v>98</v>
      </c>
      <c r="G28" s="26">
        <v>45</v>
      </c>
      <c r="H28" s="26">
        <v>82</v>
      </c>
      <c r="I28" s="26">
        <v>89</v>
      </c>
      <c r="J28" s="26">
        <v>44</v>
      </c>
      <c r="K28" s="26">
        <v>88</v>
      </c>
      <c r="L28" s="26">
        <v>74</v>
      </c>
      <c r="M28" s="26" t="s">
        <v>207</v>
      </c>
    </row>
    <row r="29" spans="1:13" ht="15.75" x14ac:dyDescent="0.25">
      <c r="A29" s="2" t="s">
        <v>29</v>
      </c>
      <c r="B29" s="26"/>
      <c r="C29" s="26">
        <v>69</v>
      </c>
      <c r="D29" s="26">
        <v>71</v>
      </c>
      <c r="E29" s="26">
        <v>82</v>
      </c>
      <c r="F29" s="26">
        <v>90</v>
      </c>
      <c r="G29" s="26">
        <v>33</v>
      </c>
      <c r="H29" s="26">
        <v>64</v>
      </c>
      <c r="I29" s="26">
        <v>37</v>
      </c>
      <c r="J29" s="26">
        <v>56</v>
      </c>
      <c r="K29" s="26">
        <v>40</v>
      </c>
      <c r="L29" s="26">
        <v>52</v>
      </c>
      <c r="M29" s="26">
        <v>95</v>
      </c>
    </row>
    <row r="30" spans="1:13" ht="15.75" x14ac:dyDescent="0.25">
      <c r="A30" s="2" t="s">
        <v>27</v>
      </c>
      <c r="B30" s="26" t="s">
        <v>207</v>
      </c>
      <c r="C30" s="26">
        <v>98</v>
      </c>
      <c r="D30" s="26">
        <v>90</v>
      </c>
      <c r="E30" s="26">
        <v>55</v>
      </c>
      <c r="F30" s="26" t="s">
        <v>207</v>
      </c>
      <c r="G30" s="26">
        <v>48</v>
      </c>
      <c r="H30" s="26">
        <v>88</v>
      </c>
      <c r="I30" s="26" t="s">
        <v>207</v>
      </c>
      <c r="J30" s="26" t="s">
        <v>207</v>
      </c>
      <c r="K30" s="26">
        <v>31</v>
      </c>
      <c r="L30" s="26">
        <v>66</v>
      </c>
      <c r="M30" s="26" t="s">
        <v>207</v>
      </c>
    </row>
    <row r="31" spans="1:13" ht="15.75" x14ac:dyDescent="0.25">
      <c r="A31" s="2" t="s">
        <v>28</v>
      </c>
      <c r="B31" s="26">
        <v>56</v>
      </c>
      <c r="C31" s="26" t="s">
        <v>207</v>
      </c>
      <c r="D31" s="26" t="s">
        <v>207</v>
      </c>
      <c r="E31" s="26">
        <v>55</v>
      </c>
      <c r="F31" s="26"/>
      <c r="G31" s="26">
        <v>33</v>
      </c>
      <c r="H31" s="26" t="s">
        <v>207</v>
      </c>
      <c r="I31" s="26">
        <v>82</v>
      </c>
      <c r="J31" s="26">
        <v>86</v>
      </c>
      <c r="K31" s="26">
        <v>79</v>
      </c>
      <c r="L31" s="26">
        <v>83</v>
      </c>
      <c r="M31" s="26">
        <v>73</v>
      </c>
    </row>
    <row r="36" spans="1:2" x14ac:dyDescent="0.25">
      <c r="B36" t="s">
        <v>209</v>
      </c>
    </row>
    <row r="37" spans="1:2" x14ac:dyDescent="0.25">
      <c r="A37" t="s">
        <v>210</v>
      </c>
    </row>
    <row r="38" spans="1:2" x14ac:dyDescent="0.25">
      <c r="A38" t="s">
        <v>211</v>
      </c>
    </row>
    <row r="39" spans="1:2" x14ac:dyDescent="0.25">
      <c r="A39" t="s">
        <v>212</v>
      </c>
    </row>
    <row r="40" spans="1:2" x14ac:dyDescent="0.25">
      <c r="A40" t="s">
        <v>213</v>
      </c>
    </row>
    <row r="41" spans="1:2" x14ac:dyDescent="0.25">
      <c r="A41" t="s">
        <v>214</v>
      </c>
    </row>
    <row r="42" spans="1:2" x14ac:dyDescent="0.25">
      <c r="A42" t="s">
        <v>215</v>
      </c>
    </row>
    <row r="43" spans="1:2" x14ac:dyDescent="0.25">
      <c r="A43" t="s">
        <v>216</v>
      </c>
    </row>
    <row r="44" spans="1:2" x14ac:dyDescent="0.25">
      <c r="A44" t="s">
        <v>217</v>
      </c>
    </row>
  </sheetData>
  <conditionalFormatting sqref="B2:U31">
    <cfRule type="cellIs" dxfId="0" priority="1" operator="between">
      <formula>20</formula>
      <formula>30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Diagramok</vt:lpstr>
      </vt:variant>
      <vt:variant>
        <vt:i4>2</vt:i4>
      </vt:variant>
    </vt:vector>
  </HeadingPairs>
  <TitlesOfParts>
    <vt:vector size="10" baseType="lpstr">
      <vt:lpstr>Feladatok</vt:lpstr>
      <vt:lpstr>Matrica</vt:lpstr>
      <vt:lpstr>Sakk</vt:lpstr>
      <vt:lpstr>Kirándulás</vt:lpstr>
      <vt:lpstr>Születések</vt:lpstr>
      <vt:lpstr>Iskolaidő</vt:lpstr>
      <vt:lpstr>Büfé</vt:lpstr>
      <vt:lpstr>Pontszámok</vt:lpstr>
      <vt:lpstr>Átlag</vt:lpstr>
      <vt:lpstr>Eredmény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Róka Bálint</dc:creator>
  <cp:lastModifiedBy>Róka Bálint</cp:lastModifiedBy>
  <dcterms:created xsi:type="dcterms:W3CDTF">2024-10-20T20:31:05Z</dcterms:created>
  <dcterms:modified xsi:type="dcterms:W3CDTF">2024-11-15T00:14:24Z</dcterms:modified>
</cp:coreProperties>
</file>