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34655AF-68DC-42E4-BBF3-7B36D038D531}" xr6:coauthVersionLast="47" xr6:coauthVersionMax="47" xr10:uidLastSave="{00000000-0000-0000-0000-000000000000}"/>
  <bookViews>
    <workbookView xWindow="-120" yWindow="-120" windowWidth="29040" windowHeight="15720" xr2:uid="{1B62783C-5574-4F80-82FA-BC322F16300C}"/>
  </bookViews>
  <sheets>
    <sheet name="Feladatok" sheetId="3" r:id="rId1"/>
    <sheet name="Átlag" sheetId="4" r:id="rId2"/>
    <sheet name="Matrica" sheetId="2" r:id="rId3"/>
    <sheet name="Eredmény" sheetId="5" r:id="rId4"/>
    <sheet name="Sakk" sheetId="1" r:id="rId5"/>
    <sheet name="Születések" sheetId="6" r:id="rId6"/>
    <sheet name="Iskolaidő" sheetId="7" r:id="rId7"/>
    <sheet name="Büfé" sheetId="8" r:id="rId8"/>
    <sheet name="Pontszámok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7" l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2" i="7"/>
  <c r="R2" i="7"/>
  <c r="R3" i="7"/>
  <c r="R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I1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2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2" i="6"/>
  <c r="U3" i="6"/>
  <c r="U4" i="6"/>
  <c r="U5" i="6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2" i="6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2" i="6"/>
  <c r="T3" i="6"/>
  <c r="T4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2" i="6"/>
  <c r="L7" i="6"/>
  <c r="L8" i="6"/>
  <c r="L9" i="6"/>
  <c r="L10" i="6"/>
  <c r="L11" i="6"/>
  <c r="L12" i="6"/>
  <c r="L13" i="6"/>
  <c r="L14" i="6"/>
  <c r="L15" i="6"/>
  <c r="L16" i="6"/>
  <c r="L17" i="6"/>
  <c r="L18" i="6"/>
  <c r="S3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2" i="6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2" i="2"/>
  <c r="Q34" i="2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K2" i="1"/>
  <c r="J2" i="1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2" i="2"/>
  <c r="L20" i="6" l="1"/>
</calcChain>
</file>

<file path=xl/sharedStrings.xml><?xml version="1.0" encoding="utf-8"?>
<sst xmlns="http://schemas.openxmlformats.org/spreadsheetml/2006/main" count="512" uniqueCount="191">
  <si>
    <t>Akcíós Áron</t>
  </si>
  <si>
    <t>Antal János</t>
  </si>
  <si>
    <t>Balogh Levente</t>
  </si>
  <si>
    <t>Bazsa Rózsa</t>
  </si>
  <si>
    <t>Cset Elek</t>
  </si>
  <si>
    <t>Égető Napsugár</t>
  </si>
  <si>
    <t>Farkas Piroska</t>
  </si>
  <si>
    <t>Fehér Máté</t>
  </si>
  <si>
    <t>Gyöngy Virág</t>
  </si>
  <si>
    <t>Horváth Zsófia</t>
  </si>
  <si>
    <t>Juhász Emese</t>
  </si>
  <si>
    <t>Kala Pál</t>
  </si>
  <si>
    <t>Kiss János</t>
  </si>
  <si>
    <t>Koós Gizella</t>
  </si>
  <si>
    <t>Kovács Ilona</t>
  </si>
  <si>
    <t>Mészáros János Elek</t>
  </si>
  <si>
    <t>Molnár Mária</t>
  </si>
  <si>
    <t>Nagy Bence</t>
  </si>
  <si>
    <t>Németh Helga</t>
  </si>
  <si>
    <t>Oláh Flóra</t>
  </si>
  <si>
    <t>Papp Péter</t>
  </si>
  <si>
    <t>Rácz Jenő</t>
  </si>
  <si>
    <t>Szabó Anna</t>
  </si>
  <si>
    <t>Takács Eszter</t>
  </si>
  <si>
    <t>Tóth Géza</t>
  </si>
  <si>
    <t>Török Helén</t>
  </si>
  <si>
    <t>Vicc Elek</t>
  </si>
  <si>
    <t>Zöld Alma</t>
  </si>
  <si>
    <t>Zsíros B. Ödön</t>
  </si>
  <si>
    <t>Winch Eszter</t>
  </si>
  <si>
    <t>Név</t>
  </si>
  <si>
    <t>X</t>
  </si>
  <si>
    <t>Győzelem</t>
  </si>
  <si>
    <t>Döntetlen</t>
  </si>
  <si>
    <t>Vereség</t>
  </si>
  <si>
    <t>1. forduló</t>
  </si>
  <si>
    <t>2. forduló</t>
  </si>
  <si>
    <t>3. forduló</t>
  </si>
  <si>
    <t>4. forduló</t>
  </si>
  <si>
    <t>5. forduló</t>
  </si>
  <si>
    <t>6. forduló</t>
  </si>
  <si>
    <t>7. forduló</t>
  </si>
  <si>
    <t>Akciós Áron</t>
  </si>
  <si>
    <t>szepember</t>
  </si>
  <si>
    <t>október</t>
  </si>
  <si>
    <t>november</t>
  </si>
  <si>
    <t>december</t>
  </si>
  <si>
    <t>január</t>
  </si>
  <si>
    <t>Simon István</t>
  </si>
  <si>
    <t>Volt elégtelen dolgozata?</t>
  </si>
  <si>
    <t>Matricák száma</t>
  </si>
  <si>
    <t>Jegyek összege</t>
  </si>
  <si>
    <t>Döntetlen (másik megoldás)</t>
  </si>
  <si>
    <t>Ki az, aki javított?</t>
  </si>
  <si>
    <t>Közös feladatmegoldás</t>
  </si>
  <si>
    <t>Matrica</t>
  </si>
  <si>
    <t>Sakk</t>
  </si>
  <si>
    <t>A munkalapon a diákok szeptembertől januárig szerzett jegyei láthatók. Minden diák annyi matricát kap, ahányas a dolgozata volt, kivéve, ha a jegye egyes.</t>
  </si>
  <si>
    <t>Önálló feladatmegoldás</t>
  </si>
  <si>
    <t>Pontok</t>
  </si>
  <si>
    <t>Legjobb összpontszám</t>
  </si>
  <si>
    <t>Második legjobb összpontszám</t>
  </si>
  <si>
    <t>Harmadik legjobb összpontszám</t>
  </si>
  <si>
    <t>Legrosszabb összpontszám</t>
  </si>
  <si>
    <t>Második legrosszabb összpontszám</t>
  </si>
  <si>
    <t>Harmadik legrosszabb összpontszám</t>
  </si>
  <si>
    <t>Nyeretlen tanulók száma</t>
  </si>
  <si>
    <t>Veretlen tanulók száma</t>
  </si>
  <si>
    <t>Azon tanulók száma, ahol minden mérkőzés eldőlt</t>
  </si>
  <si>
    <t>A résztvevők száma:</t>
  </si>
  <si>
    <t>Átlag</t>
  </si>
  <si>
    <t>Jó tanulók</t>
  </si>
  <si>
    <t>Rossz tanulók</t>
  </si>
  <si>
    <t>A munkalapon a diákok eredményei láthatók egy hét fordulós sakkversenyről.</t>
  </si>
  <si>
    <r>
      <t>8. feladat</t>
    </r>
    <r>
      <rPr>
        <sz val="12"/>
        <color theme="1"/>
        <rFont val="Times New Roman"/>
        <family val="1"/>
        <charset val="238"/>
      </rPr>
      <t>: A J33-as cellába írd be az összes győzelmet! A K33, L33, M33 cellákban írd be az összes döntetlent és vereséget!</t>
    </r>
  </si>
  <si>
    <r>
      <t>9. feladat</t>
    </r>
    <r>
      <rPr>
        <sz val="12"/>
        <color theme="1"/>
        <rFont val="Times New Roman"/>
        <family val="1"/>
        <charset val="238"/>
      </rPr>
      <t>: Ellenőrizd az M40-es cellában, hogy a győzelmek, döntetlenek és vereségek összege osztva a fordulók számával a résztvevők számát adja!</t>
    </r>
  </si>
  <si>
    <r>
      <t>10. feladat</t>
    </r>
    <r>
      <rPr>
        <sz val="12"/>
        <color theme="1"/>
        <rFont val="Times New Roman"/>
        <family val="1"/>
        <charset val="238"/>
      </rPr>
      <t>: Az N oszlopban számítsd ki, ki hány pontot szerzett (győzelem: 1 pont, döntetlen: 0,5 pont, vereség: 0 pont)!</t>
    </r>
  </si>
  <si>
    <r>
      <t>11. feladat</t>
    </r>
    <r>
      <rPr>
        <sz val="12"/>
        <color theme="1"/>
        <rFont val="Times New Roman"/>
        <family val="1"/>
        <charset val="238"/>
      </rPr>
      <t>: Az R5-R10 cellákban írd be az első és utolsó három helyezett pontszámait!</t>
    </r>
  </si>
  <si>
    <r>
      <t>12. feladat</t>
    </r>
    <r>
      <rPr>
        <sz val="12"/>
        <color theme="1"/>
        <rFont val="Times New Roman"/>
        <family val="1"/>
        <charset val="238"/>
      </rPr>
      <t>: Számítsd ki az átlagpontszámot az N33-as cellában!</t>
    </r>
  </si>
  <si>
    <r>
      <t>13. feladat</t>
    </r>
    <r>
      <rPr>
        <sz val="12"/>
        <color theme="1"/>
        <rFont val="Times New Roman"/>
        <family val="1"/>
        <charset val="238"/>
      </rPr>
      <t>: Az R14-R16 cellákban írd be a nyeretlen, veretlen, és minden mérkőzésüket eldöntő diákok számát!</t>
    </r>
  </si>
  <si>
    <r>
      <t>15. feladat</t>
    </r>
    <r>
      <rPr>
        <sz val="12"/>
        <color theme="1"/>
        <rFont val="Times New Roman"/>
        <family val="1"/>
        <charset val="238"/>
      </rPr>
      <t>: Az Y oszlopba írd be azoknak a diákoknak a nevét, akiknek az átlaga 3,5 felett van!</t>
    </r>
  </si>
  <si>
    <r>
      <t>16. feladat</t>
    </r>
    <r>
      <rPr>
        <sz val="12"/>
        <color theme="1"/>
        <rFont val="Times New Roman"/>
        <family val="1"/>
        <charset val="238"/>
      </rPr>
      <t>: A Z oszlopba írd be azoknak a nevét, akiknek az átlaga 2,5 alatt van!</t>
    </r>
  </si>
  <si>
    <t>2. óra</t>
  </si>
  <si>
    <t>3. óra</t>
  </si>
  <si>
    <t>Matrica diagram</t>
  </si>
  <si>
    <t>Sakk diagram</t>
  </si>
  <si>
    <r>
      <t>1. feladat</t>
    </r>
    <r>
      <rPr>
        <sz val="12"/>
        <color theme="1"/>
        <rFont val="Times New Roman"/>
        <family val="1"/>
        <charset val="238"/>
      </rPr>
      <t>: Az S oszlopban adjuk össze a számjegyeket.</t>
    </r>
    <r>
      <rPr>
        <b/>
        <sz val="12"/>
        <color rgb="FF00B050"/>
        <rFont val="Times New Roman"/>
        <family val="1"/>
        <charset val="238"/>
      </rPr>
      <t xml:space="preserve"> ✅</t>
    </r>
  </si>
  <si>
    <r>
      <t>2. feladat</t>
    </r>
    <r>
      <rPr>
        <sz val="12"/>
        <color theme="1"/>
        <rFont val="Times New Roman"/>
        <family val="1"/>
        <charset val="238"/>
      </rPr>
      <t>: A T oszlopban adjuk össze a jegyeket, amelyek nem egyesek (ezek lesznek a matricák száma).</t>
    </r>
    <r>
      <rPr>
        <b/>
        <sz val="12"/>
        <color rgb="FF00B050"/>
        <rFont val="Times New Roman"/>
        <family val="1"/>
        <charset val="238"/>
      </rPr>
      <t xml:space="preserve"> ✅</t>
    </r>
  </si>
  <si>
    <r>
      <t>3. feladat</t>
    </r>
    <r>
      <rPr>
        <sz val="12"/>
        <color theme="1"/>
        <rFont val="Times New Roman"/>
        <family val="1"/>
        <charset val="238"/>
      </rPr>
      <t>: Az U oszlopban határozzuk meg, hogy a diákoknak volt-e elégtelen dolgozatuk. Írjuk ki, hogy „volt”, ha igen, és „nem volt”, ha nem.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</si>
  <si>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t>4. feladat</t>
    </r>
    <r>
      <rPr>
        <sz val="12"/>
        <color theme="1"/>
        <rFont val="Times New Roman"/>
        <family val="1"/>
        <charset val="238"/>
      </rPr>
      <t xml:space="preserve">: A diákok év elején egy szintfelmérőt írtak, majd január végén megismételték azt. A V oszlopba írjuk be azoknak a tanulóknak a nevét, akik javítottak.  </t>
    </r>
    <r>
      <rPr>
        <sz val="12"/>
        <color rgb="FF00B050"/>
        <rFont val="Times New Roman"/>
        <family val="1"/>
        <charset val="238"/>
      </rPr>
      <t>✅</t>
    </r>
    <r>
      <rPr>
        <sz val="12"/>
        <color theme="1"/>
        <rFont val="Times New Roman"/>
        <family val="1"/>
        <charset val="238"/>
      </rPr>
      <t xml:space="preserve">
Ahol nem történt javítás, hagyjuk üresen.</t>
    </r>
  </si>
  <si>
    <r>
      <t>5. feladat</t>
    </r>
    <r>
      <rPr>
        <sz val="12"/>
        <color theme="1"/>
        <rFont val="Times New Roman"/>
        <family val="1"/>
        <charset val="238"/>
      </rPr>
      <t>: A J oszlopban határozzuk meg, kinek hány győzelme volt.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</si>
  <si>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t>6. feladat</t>
    </r>
    <r>
      <rPr>
        <sz val="12"/>
        <color theme="1"/>
        <rFont val="Times New Roman"/>
        <family val="1"/>
        <charset val="238"/>
      </rPr>
      <t>: A K és L oszlopban határozzuk meg, kinek hány döntetlenje volt.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</si>
  <si>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t>7. feladat</t>
    </r>
    <r>
      <rPr>
        <sz val="12"/>
        <color theme="1"/>
        <rFont val="Times New Roman"/>
        <family val="1"/>
        <charset val="238"/>
      </rPr>
      <t>: Az M oszlopban határozzuk meg, kinek hány veresége volt.</t>
    </r>
    <r>
      <rPr>
        <b/>
        <sz val="12"/>
        <color rgb="FF00B050"/>
        <rFont val="Times New Roman"/>
        <family val="1"/>
        <charset val="238"/>
      </rPr>
      <t xml:space="preserve"> ✅</t>
    </r>
  </si>
  <si>
    <r>
      <t>17. feladat</t>
    </r>
    <r>
      <rPr>
        <sz val="12"/>
        <color theme="1"/>
        <rFont val="Times New Roman"/>
        <family val="1"/>
        <charset val="238"/>
      </rPr>
      <t>: Készíts oszlopdiagramot a diákok átlagáról „Átlagok” címmel!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</si>
  <si>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1. feladat:</t>
    </r>
    <r>
      <rPr>
        <sz val="12"/>
        <color theme="1"/>
        <rFont val="Times New Roman"/>
        <family val="1"/>
        <charset val="238"/>
      </rPr>
      <t xml:space="preserve"> Készíts oszlopdiagramot a diákok átlagáról „Átlagok” címmel! </t>
    </r>
    <r>
      <rPr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</si>
  <si>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2. feladat: </t>
    </r>
    <r>
      <rPr>
        <sz val="12"/>
        <color theme="1"/>
        <rFont val="Times New Roman"/>
        <family val="1"/>
        <charset val="238"/>
      </rPr>
      <t xml:space="preserve">A diagramon a vízszintes tengelyen jelenjenek meg a diákok nevei! </t>
    </r>
    <r>
      <rPr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</si>
  <si>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3. feladat:</t>
    </r>
    <r>
      <rPr>
        <sz val="12"/>
        <color theme="1"/>
        <rFont val="Times New Roman"/>
        <family val="1"/>
        <charset val="238"/>
      </rPr>
      <t xml:space="preserve"> A diagramon jelenjen meg a vízszintes elsődleges segédrács, melynek léptéke 0,25! </t>
    </r>
    <r>
      <rPr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</si>
  <si>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4. feladat:</t>
    </r>
    <r>
      <rPr>
        <sz val="12"/>
        <color theme="1"/>
        <rFont val="Times New Roman"/>
        <family val="1"/>
        <charset val="238"/>
      </rPr>
      <t xml:space="preserve"> A diagramon jelenjenek meg az átlagok értékei az oszlopok felett! </t>
    </r>
    <r>
      <rPr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</si>
  <si>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5. feladat:</t>
    </r>
    <r>
      <rPr>
        <sz val="12"/>
        <color theme="1"/>
        <rFont val="Times New Roman"/>
        <family val="1"/>
        <charset val="238"/>
      </rPr>
      <t xml:space="preserve"> A vízszintes tengely címe legyen „Tanulók”! </t>
    </r>
    <r>
      <rPr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</si>
  <si>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6. feladat:</t>
    </r>
    <r>
      <rPr>
        <sz val="12"/>
        <color theme="1"/>
        <rFont val="Times New Roman"/>
        <family val="1"/>
        <charset val="238"/>
      </rPr>
      <t xml:space="preserve"> A diagramot helyezd át egy új munkalapra! A munkalap neve legyen Átlag! </t>
    </r>
    <r>
      <rPr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</si>
  <si>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7. feladat:</t>
    </r>
    <r>
      <rPr>
        <sz val="12"/>
        <color theme="1"/>
        <rFont val="Times New Roman"/>
        <family val="1"/>
        <charset val="238"/>
      </rPr>
      <t xml:space="preserve"> Készíts egy kördiagramot, amely Akciós Áron győzelmeit, döntetlenjeit és vereségeit ábrázolja egy adott versenyidőszak alatt! </t>
    </r>
    <r>
      <rPr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</si>
  <si>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8. feladat:</t>
    </r>
    <r>
      <rPr>
        <sz val="12"/>
        <color theme="1"/>
        <rFont val="Times New Roman"/>
        <family val="1"/>
        <charset val="238"/>
      </rPr>
      <t xml:space="preserve"> Készíts jelmagyarázatot a diagramhoz! </t>
    </r>
    <r>
      <rPr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</si>
  <si>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11. feladat: </t>
    </r>
    <r>
      <rPr>
        <sz val="12"/>
        <color theme="1"/>
        <rFont val="Times New Roman"/>
        <family val="1"/>
        <charset val="238"/>
      </rPr>
      <t xml:space="preserve">A diagramot helyezd át egy új munkalapra! A munkalap neve legyen Eredmény! </t>
    </r>
    <r>
      <rPr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</si>
  <si>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10. feladat: </t>
    </r>
    <r>
      <rPr>
        <sz val="12"/>
        <color theme="1"/>
        <rFont val="Times New Roman"/>
        <family val="1"/>
        <charset val="238"/>
      </rPr>
      <t>A győzelmek körcikkje legyen zöld, a döntetlené citromsárga, a vereségé piros!</t>
    </r>
    <r>
      <rPr>
        <sz val="12"/>
        <color rgb="FFFFC000"/>
        <rFont val="Times New Roman"/>
        <family val="1"/>
        <charset val="238"/>
      </rPr>
      <t xml:space="preserve"> ✅ </t>
    </r>
    <r>
      <rPr>
        <b/>
        <sz val="12"/>
        <color rgb="FFFFC000"/>
        <rFont val="Times New Roman"/>
        <family val="1"/>
        <charset val="238"/>
      </rPr>
      <t>(Saját ízlésüknek megfelelően alakíthatták)</t>
    </r>
  </si>
  <si>
    <r>
      <t>14. feladat</t>
    </r>
    <r>
      <rPr>
        <sz val="12"/>
        <color theme="1"/>
        <rFont val="Times New Roman"/>
        <family val="1"/>
        <charset val="238"/>
      </rPr>
      <t>: A X oszlopban számítsd ki a diákok átlagát, fügvénnyel kerekítve 2 tizedesjegyre!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FFC000"/>
        <rFont val="Times New Roman"/>
        <family val="1"/>
        <charset val="238"/>
      </rPr>
      <t>✅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FFC000"/>
        <rFont val="Times New Roman"/>
        <family val="1"/>
        <charset val="238"/>
      </rPr>
      <t>(Függvényes kerekítés helyett csak formázással)</t>
    </r>
  </si>
  <si>
    <t>5. óra</t>
  </si>
  <si>
    <t>Születések</t>
  </si>
  <si>
    <t>A "Születések" munkalapon a diákok születési dátumai találhatók.</t>
  </si>
  <si>
    <t>Iskolaidő</t>
  </si>
  <si>
    <t>Az iskolaidő munkalapon a diákok iskolába érkezésének és az iskolából való távozásának időpontjai szerepelnek.</t>
  </si>
  <si>
    <r>
      <rPr>
        <b/>
        <sz val="12"/>
        <color theme="1"/>
        <rFont val="Times New Roman"/>
        <family val="1"/>
        <charset val="238"/>
      </rPr>
      <t>6. feladat</t>
    </r>
    <r>
      <rPr>
        <sz val="12"/>
        <color theme="1"/>
        <rFont val="Times New Roman"/>
        <family val="1"/>
        <charset val="238"/>
      </rPr>
      <t>: Számoljuk ki a D oszlopban, hogy mennyi időt töltöttek az egyes diákok az iskolában!</t>
    </r>
  </si>
  <si>
    <r>
      <rPr>
        <b/>
        <sz val="12"/>
        <color theme="1"/>
        <rFont val="Times New Roman"/>
        <family val="1"/>
        <charset val="238"/>
      </rPr>
      <t>8. feladat</t>
    </r>
    <r>
      <rPr>
        <sz val="12"/>
        <color theme="1"/>
        <rFont val="Times New Roman"/>
        <family val="1"/>
        <charset val="238"/>
      </rPr>
      <t>: A J8-as cellába írjuk be, hány diák töltött legalább 8 órát az iskolában!</t>
    </r>
  </si>
  <si>
    <r>
      <rPr>
        <b/>
        <sz val="12"/>
        <color theme="1"/>
        <rFont val="Times New Roman"/>
        <family val="1"/>
        <charset val="238"/>
      </rPr>
      <t>9. feladat</t>
    </r>
    <r>
      <rPr>
        <sz val="12"/>
        <color theme="1"/>
        <rFont val="Times New Roman"/>
        <family val="1"/>
        <charset val="238"/>
      </rPr>
      <t>:A J6-os és J7-es cellába írjuk be, hogy mikor érkezett az első diák és mikor távozott az utolsó tanuló!</t>
    </r>
  </si>
  <si>
    <t>Születési dátum</t>
  </si>
  <si>
    <t>Hány napos ma?</t>
  </si>
  <si>
    <t>Hány éves az adott év dec. 31-én</t>
  </si>
  <si>
    <t>A hónap melyik felében született?</t>
  </si>
  <si>
    <t>Milyen nap?</t>
  </si>
  <si>
    <t>Hónap</t>
  </si>
  <si>
    <t>Év</t>
  </si>
  <si>
    <t>Nap</t>
  </si>
  <si>
    <t>Hónap (számmal)</t>
  </si>
  <si>
    <t>Fő</t>
  </si>
  <si>
    <t>Vizsgált év</t>
  </si>
  <si>
    <t>Érkezés</t>
  </si>
  <si>
    <t>Távozás</t>
  </si>
  <si>
    <t>Iskolában töltött idő</t>
  </si>
  <si>
    <t>Figyelmeztetés</t>
  </si>
  <si>
    <t>Percek</t>
  </si>
  <si>
    <t>Óra</t>
  </si>
  <si>
    <t>Legkorábban érkező</t>
  </si>
  <si>
    <t>Legkésőbb távozó</t>
  </si>
  <si>
    <t>Sok idő</t>
  </si>
  <si>
    <r>
      <rPr>
        <b/>
        <sz val="12"/>
        <color theme="1"/>
        <rFont val="Times New Roman"/>
        <family val="1"/>
        <charset val="238"/>
      </rPr>
      <t xml:space="preserve">9. feladat: </t>
    </r>
    <r>
      <rPr>
        <sz val="12"/>
        <color theme="1"/>
        <rFont val="Times New Roman"/>
        <family val="1"/>
        <charset val="238"/>
      </rPr>
      <t xml:space="preserve">Jelenítsd meg a százalékos eloszlását a győzelmeknek, a döntetleneknek és a vereségeknek! Jelenítsd meg adatbuborékban!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</si>
  <si>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1. feladat</t>
    </r>
    <r>
      <rPr>
        <sz val="12"/>
        <color theme="1"/>
        <rFont val="Times New Roman"/>
        <family val="1"/>
        <charset val="238"/>
      </rPr>
      <t xml:space="preserve">: Határozzuk meg a C oszlopban, hogy ma hány naposak a diákok, az aktuális naphoz viszonyítva!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</si>
  <si>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2. feladat</t>
    </r>
    <r>
      <rPr>
        <sz val="12"/>
        <color theme="1"/>
        <rFont val="Times New Roman"/>
        <family val="1"/>
        <charset val="238"/>
      </rPr>
      <t xml:space="preserve">: Adjuk meg az L7:L18 tartományban, hogy melyik hónapban hányan születtek!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</si>
  <si>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3. feladat</t>
    </r>
    <r>
      <rPr>
        <sz val="12"/>
        <color theme="1"/>
        <rFont val="Times New Roman"/>
        <family val="1"/>
        <charset val="238"/>
      </rPr>
      <t xml:space="preserve">: Adjuk meg a D oszlopban, hogy az L23-as cellában megadott év december 31-én hány évesek lesznek a diákok!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</si>
  <si>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4. feladat</t>
    </r>
    <r>
      <rPr>
        <sz val="12"/>
        <color theme="1"/>
        <rFont val="Times New Roman"/>
        <family val="1"/>
        <charset val="238"/>
      </rPr>
      <t xml:space="preserve">: Adjuk meg az E oszlopban, hogy a diákok a hónap első vagy második felében születtek-e (16-ától már a második felébe tartoznak).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</si>
  <si>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5. feladat</t>
    </r>
    <r>
      <rPr>
        <sz val="12"/>
        <color theme="1"/>
        <rFont val="Times New Roman"/>
        <family val="1"/>
        <charset val="238"/>
      </rPr>
      <t xml:space="preserve">: Határozzuk meg az F oszlopban, hogy a diákok a hét melyik napján születtek!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</si>
  <si>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7. feladat</t>
    </r>
    <r>
      <rPr>
        <sz val="12"/>
        <color theme="1"/>
        <rFont val="Times New Roman"/>
        <family val="1"/>
        <charset val="238"/>
      </rPr>
      <t xml:space="preserve">: Figyelmeztetést kapnak azok, akik a becsengetés (8 óra) előtt tíz perccel nincsenek az iskolában.
Az E oszlopban írjuk ki azon diákok nevét, akik figyelmeztetést kaptak, a többiek neve mellé ne írjunk semmit! </t>
    </r>
    <r>
      <rPr>
        <b/>
        <sz val="12"/>
        <color rgb="FF00B050"/>
        <rFont val="Times New Roman"/>
        <family val="1"/>
        <charset val="238"/>
      </rPr>
      <t>✅</t>
    </r>
  </si>
  <si>
    <t>6. óra</t>
  </si>
  <si>
    <t>Büfé</t>
  </si>
  <si>
    <t>A "Büfé" munkalap a diákok moziban elköltött pénzösszegét mutatja be napi bontásban az adott időszakban. Ha egy cella üres, akkor a diák aznap nem ment moziba.</t>
  </si>
  <si>
    <r>
      <rPr>
        <b/>
        <sz val="12"/>
        <color theme="1"/>
        <rFont val="Times New Roman"/>
        <family val="1"/>
        <charset val="238"/>
      </rPr>
      <t>1. feladat</t>
    </r>
    <r>
      <rPr>
        <sz val="12"/>
        <color theme="1"/>
        <rFont val="Times New Roman"/>
        <family val="1"/>
        <charset val="238"/>
      </rPr>
      <t>: Számítsd ki a napi bevételt a 33. sorban függvénnyel!</t>
    </r>
  </si>
  <si>
    <r>
      <rPr>
        <b/>
        <sz val="12"/>
        <color theme="1"/>
        <rFont val="Times New Roman"/>
        <family val="1"/>
        <charset val="238"/>
      </rPr>
      <t>2. feladat</t>
    </r>
    <r>
      <rPr>
        <sz val="12"/>
        <color theme="1"/>
        <rFont val="Times New Roman"/>
        <family val="1"/>
        <charset val="238"/>
      </rPr>
      <t>: Számítsd ki a B35-ös cellába azon napok összbevételét, ahol a napi bevétel legalább 75000 Forint volt!</t>
    </r>
  </si>
  <si>
    <r>
      <rPr>
        <b/>
        <sz val="12"/>
        <color theme="1"/>
        <rFont val="Times New Roman"/>
        <family val="1"/>
        <charset val="238"/>
      </rPr>
      <t>3. feladat</t>
    </r>
    <r>
      <rPr>
        <sz val="12"/>
        <color theme="1"/>
        <rFont val="Times New Roman"/>
        <family val="1"/>
        <charset val="238"/>
      </rPr>
      <t>: Számítsd ki az O oszlopban az egyes gyerekek összköltését!</t>
    </r>
  </si>
  <si>
    <r>
      <rPr>
        <b/>
        <sz val="12"/>
        <color theme="1"/>
        <rFont val="Times New Roman"/>
        <family val="1"/>
        <charset val="238"/>
      </rPr>
      <t>4. feladat</t>
    </r>
    <r>
      <rPr>
        <sz val="12"/>
        <color theme="1"/>
        <rFont val="Times New Roman"/>
        <family val="1"/>
        <charset val="238"/>
      </rPr>
      <t>: Add meg a B38-as cellába a sokat költő diákok számát a B37-es cella alapján! Működjön változó értéknél is.</t>
    </r>
  </si>
  <si>
    <r>
      <rPr>
        <b/>
        <sz val="12"/>
        <color theme="1"/>
        <rFont val="Times New Roman"/>
        <family val="1"/>
        <charset val="238"/>
      </rPr>
      <t>5. feladat</t>
    </r>
    <r>
      <rPr>
        <sz val="12"/>
        <color theme="1"/>
        <rFont val="Times New Roman"/>
        <family val="1"/>
        <charset val="238"/>
      </rPr>
      <t>: Add meg a vizsgált időszak napjainak számát a B40-es cellába!</t>
    </r>
  </si>
  <si>
    <r>
      <rPr>
        <b/>
        <sz val="12"/>
        <color theme="1"/>
        <rFont val="Times New Roman"/>
        <family val="1"/>
        <charset val="238"/>
      </rPr>
      <t>6. feladat</t>
    </r>
    <r>
      <rPr>
        <sz val="12"/>
        <color theme="1"/>
        <rFont val="Times New Roman"/>
        <family val="1"/>
        <charset val="238"/>
      </rPr>
      <t>: Add meg a B41-es cellába a mindenkori dátumot!</t>
    </r>
  </si>
  <si>
    <r>
      <rPr>
        <b/>
        <sz val="12"/>
        <color theme="1"/>
        <rFont val="Times New Roman"/>
        <family val="1"/>
        <charset val="238"/>
      </rPr>
      <t>7. feladat</t>
    </r>
    <r>
      <rPr>
        <sz val="12"/>
        <color theme="1"/>
        <rFont val="Times New Roman"/>
        <family val="1"/>
        <charset val="238"/>
      </rPr>
      <t>: Állíts be Forint számformátumot a B2:M31 tartományra!</t>
    </r>
  </si>
  <si>
    <t>Pontszámok</t>
  </si>
  <si>
    <t>A "Pontszámok" munkalap a diákok filmértékeléseit mutatja be. Az értékelés lehet pontszámmal, vagy szövegesen.</t>
  </si>
  <si>
    <r>
      <rPr>
        <b/>
        <sz val="12"/>
        <color theme="1"/>
        <rFont val="Times New Roman"/>
        <family val="1"/>
        <charset val="238"/>
      </rPr>
      <t>8. feladat</t>
    </r>
    <r>
      <rPr>
        <sz val="12"/>
        <color theme="1"/>
        <rFont val="Times New Roman"/>
        <family val="1"/>
        <charset val="238"/>
      </rPr>
      <t>: Számítsd ki az O oszlopban a diákok átlagos pontját, függvénnyel kerekítve két tizedesjegyre!</t>
    </r>
  </si>
  <si>
    <r>
      <rPr>
        <b/>
        <sz val="12"/>
        <color theme="1"/>
        <rFont val="Times New Roman"/>
        <family val="1"/>
        <charset val="238"/>
      </rPr>
      <t>9. feladat</t>
    </r>
    <r>
      <rPr>
        <sz val="12"/>
        <color theme="1"/>
        <rFont val="Times New Roman"/>
        <family val="1"/>
        <charset val="238"/>
      </rPr>
      <t>: Add meg a B37-es cellában az elmaradt értékelések számát!</t>
    </r>
  </si>
  <si>
    <r>
      <rPr>
        <b/>
        <sz val="12"/>
        <color theme="1"/>
        <rFont val="Times New Roman"/>
        <family val="1"/>
        <charset val="238"/>
      </rPr>
      <t>10. feladat</t>
    </r>
    <r>
      <rPr>
        <sz val="12"/>
        <color theme="1"/>
        <rFont val="Times New Roman"/>
        <family val="1"/>
        <charset val="238"/>
      </rPr>
      <t>: Add meg a B38-as cellában a szöveges értékelések számát!</t>
    </r>
  </si>
  <si>
    <r>
      <rPr>
        <b/>
        <sz val="12"/>
        <color theme="1"/>
        <rFont val="Times New Roman"/>
        <family val="1"/>
        <charset val="238"/>
      </rPr>
      <t>11. feladat</t>
    </r>
    <r>
      <rPr>
        <sz val="12"/>
        <color theme="1"/>
        <rFont val="Times New Roman"/>
        <family val="1"/>
        <charset val="238"/>
      </rPr>
      <t>: Add meg a B39-es cellában a "kiváló" értékelések számát!</t>
    </r>
  </si>
  <si>
    <r>
      <rPr>
        <b/>
        <sz val="12"/>
        <color theme="1"/>
        <rFont val="Times New Roman"/>
        <family val="1"/>
        <charset val="238"/>
      </rPr>
      <t>12. feladat:</t>
    </r>
    <r>
      <rPr>
        <sz val="12"/>
        <color theme="1"/>
        <rFont val="Times New Roman"/>
        <family val="1"/>
        <charset val="238"/>
      </rPr>
      <t xml:space="preserve"> Add meg a B40-es cellában a legalább 75 pontot elért  értékelések számát!</t>
    </r>
  </si>
  <si>
    <r>
      <rPr>
        <b/>
        <sz val="12"/>
        <color theme="1"/>
        <rFont val="Times New Roman"/>
        <family val="1"/>
        <charset val="238"/>
      </rPr>
      <t>13. feladat</t>
    </r>
    <r>
      <rPr>
        <sz val="12"/>
        <color theme="1"/>
        <rFont val="Times New Roman"/>
        <family val="1"/>
        <charset val="238"/>
      </rPr>
      <t>: Add meg a legrosszabb (B41) és legjobb (B42) pontszámokat!</t>
    </r>
  </si>
  <si>
    <r>
      <rPr>
        <b/>
        <sz val="12"/>
        <color theme="1"/>
        <rFont val="Times New Roman"/>
        <family val="1"/>
        <charset val="238"/>
      </rPr>
      <t>14. feladat</t>
    </r>
    <r>
      <rPr>
        <sz val="12"/>
        <color theme="1"/>
        <rFont val="Times New Roman"/>
        <family val="1"/>
        <charset val="238"/>
      </rPr>
      <t>: Add meg a negyedik legjobb (B43) és ötödik legrosszabb (B44) értékelés pontszámát!</t>
    </r>
  </si>
  <si>
    <r>
      <rPr>
        <b/>
        <sz val="12"/>
        <color theme="1"/>
        <rFont val="Times New Roman"/>
        <family val="1"/>
        <charset val="238"/>
      </rPr>
      <t>15. feladat</t>
    </r>
    <r>
      <rPr>
        <sz val="12"/>
        <color theme="1"/>
        <rFont val="Times New Roman"/>
        <family val="1"/>
        <charset val="238"/>
      </rPr>
      <t>: Írd ki a P oszlopba azon diákok nevét, akik minden filmre értékelést adtak! Ha ez nem teljesül, ne jelenjen meg semmi!</t>
    </r>
  </si>
  <si>
    <r>
      <rPr>
        <b/>
        <sz val="12"/>
        <color theme="1"/>
        <rFont val="Times New Roman"/>
        <family val="1"/>
        <charset val="238"/>
      </rPr>
      <t>16. feladat:</t>
    </r>
    <r>
      <rPr>
        <sz val="12"/>
        <color theme="1"/>
        <rFont val="Times New Roman"/>
        <family val="1"/>
        <charset val="238"/>
      </rPr>
      <t xml:space="preserve"> Állítsd be, hogy a B2:M31 tartomány pontszámainál jelenjen meg a "pont" szöveg!</t>
    </r>
  </si>
  <si>
    <t>Diagram</t>
  </si>
  <si>
    <r>
      <rPr>
        <b/>
        <sz val="12"/>
        <color theme="1"/>
        <rFont val="Times New Roman"/>
        <family val="1"/>
        <charset val="238"/>
      </rPr>
      <t>17. feladat</t>
    </r>
    <r>
      <rPr>
        <sz val="12"/>
        <color theme="1"/>
        <rFont val="Times New Roman"/>
        <family val="1"/>
        <charset val="238"/>
      </rPr>
      <t>: Készíts oszlopdiagramot az átlagpontszámokról!</t>
    </r>
  </si>
  <si>
    <r>
      <rPr>
        <b/>
        <sz val="12"/>
        <color theme="1"/>
        <rFont val="Times New Roman"/>
        <family val="1"/>
        <charset val="238"/>
      </rPr>
      <t>18. feladat</t>
    </r>
    <r>
      <rPr>
        <sz val="12"/>
        <color theme="1"/>
        <rFont val="Times New Roman"/>
        <family val="1"/>
        <charset val="238"/>
      </rPr>
      <t>: A diagram címe "Átlagpontszámok" legyen!</t>
    </r>
  </si>
  <si>
    <r>
      <rPr>
        <b/>
        <sz val="12"/>
        <color theme="1"/>
        <rFont val="Times New Roman"/>
        <family val="1"/>
        <charset val="238"/>
      </rPr>
      <t>19. feladat</t>
    </r>
    <r>
      <rPr>
        <sz val="12"/>
        <color theme="1"/>
        <rFont val="Times New Roman"/>
        <family val="1"/>
        <charset val="238"/>
      </rPr>
      <t>: Helyezd át a diagramot egy új, "Átlagok" nevű munkalapra!</t>
    </r>
  </si>
  <si>
    <r>
      <rPr>
        <b/>
        <sz val="12"/>
        <color theme="1"/>
        <rFont val="Times New Roman"/>
        <family val="1"/>
        <charset val="238"/>
      </rPr>
      <t>20. feladat:</t>
    </r>
    <r>
      <rPr>
        <sz val="12"/>
        <color theme="1"/>
        <rFont val="Times New Roman"/>
        <family val="1"/>
        <charset val="238"/>
      </rPr>
      <t xml:space="preserve"> A függőleges tengelyen szerepeljen a "Pont" szó!</t>
    </r>
  </si>
  <si>
    <r>
      <rPr>
        <b/>
        <sz val="12"/>
        <color theme="1"/>
        <rFont val="Times New Roman"/>
        <family val="1"/>
        <charset val="238"/>
      </rPr>
      <t>21. feladat</t>
    </r>
    <r>
      <rPr>
        <sz val="12"/>
        <color theme="1"/>
        <rFont val="Times New Roman"/>
        <family val="1"/>
        <charset val="238"/>
      </rPr>
      <t>: A diákok neve jelenjen meg a mintához hasonlóan!</t>
    </r>
  </si>
  <si>
    <r>
      <rPr>
        <b/>
        <sz val="12"/>
        <color theme="1"/>
        <rFont val="Times New Roman"/>
        <family val="1"/>
        <charset val="238"/>
      </rPr>
      <t>22. feladat</t>
    </r>
    <r>
      <rPr>
        <sz val="12"/>
        <color theme="1"/>
        <rFont val="Times New Roman"/>
        <family val="1"/>
        <charset val="238"/>
      </rPr>
      <t>: Az oszlopok felett jelenjen meg az átlag pontos értéke!</t>
    </r>
  </si>
  <si>
    <r>
      <rPr>
        <b/>
        <sz val="12"/>
        <color theme="1"/>
        <rFont val="Times New Roman"/>
        <family val="1"/>
        <charset val="238"/>
      </rPr>
      <t>23. feladat</t>
    </r>
    <r>
      <rPr>
        <sz val="12"/>
        <color theme="1"/>
        <rFont val="Times New Roman"/>
        <family val="1"/>
        <charset val="238"/>
      </rPr>
      <t>: Jelenjen meg elsődleges vízszintes segédrács, melynek léptéke 2,5!</t>
    </r>
  </si>
  <si>
    <r>
      <rPr>
        <b/>
        <sz val="12"/>
        <color theme="1"/>
        <rFont val="Times New Roman"/>
        <family val="1"/>
        <charset val="238"/>
      </rPr>
      <t>24. feladat</t>
    </r>
    <r>
      <rPr>
        <sz val="12"/>
        <color theme="1"/>
        <rFont val="Times New Roman"/>
        <family val="1"/>
        <charset val="238"/>
      </rPr>
      <t>: Molnár Mária oszlopa legyen zöld színű, a többieké kék!</t>
    </r>
  </si>
  <si>
    <t>Költés</t>
  </si>
  <si>
    <t/>
  </si>
  <si>
    <t>Napi bevétel</t>
  </si>
  <si>
    <t>Legalább 75000 Ft-t
elérő napok bevétele</t>
  </si>
  <si>
    <t>Soknak számít</t>
  </si>
  <si>
    <t>Sokat költött tanulók
száma</t>
  </si>
  <si>
    <t>Eltelt napok száma</t>
  </si>
  <si>
    <t>Aktuális dátum</t>
  </si>
  <si>
    <t>Átlagos értékelés</t>
  </si>
  <si>
    <t>Minden film</t>
  </si>
  <si>
    <t>nem nézném újra</t>
  </si>
  <si>
    <t>kiváló</t>
  </si>
  <si>
    <t>darab</t>
  </si>
  <si>
    <t>nem értékelt filmek</t>
  </si>
  <si>
    <t>szövegesen értékelt filmek</t>
  </si>
  <si>
    <t>kiváló filmek</t>
  </si>
  <si>
    <t>jó filmek</t>
  </si>
  <si>
    <t>legrosszabb pontszám</t>
  </si>
  <si>
    <t>legjobb pontszám</t>
  </si>
  <si>
    <t>negyedik legjobb pontszám</t>
  </si>
  <si>
    <t>ötödik legrosszabb pontszám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</si>
</sst>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"/>
    <numFmt numFmtId="165" formatCode="[$-F400]h:mm:ss\ AM/PM"/>
    <numFmt numFmtId="166" formatCode="General&quot; pont&quot;"/>
  </numFmts>
  <fonts count="11" x14ac:knownFonts="1">
    <font>
      <sz val="11"/>
      <color theme="1"/>
      <name val="Aptos Narrow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ahoma"/>
      <family val="2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sz val="12"/>
      <color rgb="FF00B050"/>
      <name val="Times New Roman"/>
      <family val="1"/>
      <charset val="238"/>
    </font>
    <font>
      <b/>
      <sz val="12"/>
      <color rgb="FFFFC000"/>
      <name val="Times New Roman"/>
      <family val="1"/>
      <charset val="238"/>
    </font>
    <font>
      <sz val="12"/>
      <color rgb="FFFFC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2" fontId="0" fillId="0" borderId="0" xfId="0" applyNumberFormat="1"/>
    <xf numFmtId="0" fontId="2" fillId="0" borderId="0" xfId="0" applyFont="1" applyAlignment="1">
      <alignment wrapText="1"/>
    </xf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Normá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5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styles" Target="styles.xml"/><Relationship Id="rId5" Type="http://schemas.openxmlformats.org/officeDocument/2006/relationships/worksheet" Target="worksheets/sheet3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Átlagok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Matrica!$A$2:$A$31</c:f>
              <c:strCache>
                <c:ptCount val="30"/>
                <c:pt idx="0">
                  <c:v>Akcíós Áron</c:v>
                </c:pt>
                <c:pt idx="1">
                  <c:v>Antal János</c:v>
                </c:pt>
                <c:pt idx="2">
                  <c:v>Balogh Levente</c:v>
                </c:pt>
                <c:pt idx="3">
                  <c:v>Bazsa Rózsa</c:v>
                </c:pt>
                <c:pt idx="4">
                  <c:v>Cset Elek</c:v>
                </c:pt>
                <c:pt idx="5">
                  <c:v>Égető Napsugár</c:v>
                </c:pt>
                <c:pt idx="6">
                  <c:v>Farkas Piroska</c:v>
                </c:pt>
                <c:pt idx="7">
                  <c:v>Fehér Máté</c:v>
                </c:pt>
                <c:pt idx="8">
                  <c:v>Gyöngy Virág</c:v>
                </c:pt>
                <c:pt idx="9">
                  <c:v>Horváth Zsófia</c:v>
                </c:pt>
                <c:pt idx="10">
                  <c:v>Juhász Emese</c:v>
                </c:pt>
                <c:pt idx="11">
                  <c:v>Kala Pál</c:v>
                </c:pt>
                <c:pt idx="12">
                  <c:v>Kiss János</c:v>
                </c:pt>
                <c:pt idx="13">
                  <c:v>Koós Gizella</c:v>
                </c:pt>
                <c:pt idx="14">
                  <c:v>Kovács Ilona</c:v>
                </c:pt>
                <c:pt idx="15">
                  <c:v>Mészáros János Elek</c:v>
                </c:pt>
                <c:pt idx="16">
                  <c:v>Molnár Mária</c:v>
                </c:pt>
                <c:pt idx="17">
                  <c:v>Nagy Bence</c:v>
                </c:pt>
                <c:pt idx="18">
                  <c:v>Németh Helga</c:v>
                </c:pt>
                <c:pt idx="19">
                  <c:v>Oláh Flóra</c:v>
                </c:pt>
                <c:pt idx="20">
                  <c:v>Papp Péter</c:v>
                </c:pt>
                <c:pt idx="21">
                  <c:v>Rácz Jenő</c:v>
                </c:pt>
                <c:pt idx="22">
                  <c:v>Simon István</c:v>
                </c:pt>
                <c:pt idx="23">
                  <c:v>Szabó Anna</c:v>
                </c:pt>
                <c:pt idx="24">
                  <c:v>Takács Eszter</c:v>
                </c:pt>
                <c:pt idx="25">
                  <c:v>Tóth Géza</c:v>
                </c:pt>
                <c:pt idx="26">
                  <c:v>Török Helén</c:v>
                </c:pt>
                <c:pt idx="27">
                  <c:v>Vicc Elek</c:v>
                </c:pt>
                <c:pt idx="28">
                  <c:v>Zöld Alma</c:v>
                </c:pt>
                <c:pt idx="29">
                  <c:v>Zsíros B. Ödön</c:v>
                </c:pt>
              </c:strCache>
            </c:strRef>
          </c:cat>
          <c:val>
            <c:numRef>
              <c:f>Matrica!$X$2:$X$31</c:f>
              <c:numCache>
                <c:formatCode>0.00</c:formatCode>
                <c:ptCount val="30"/>
                <c:pt idx="0">
                  <c:v>2.8</c:v>
                </c:pt>
                <c:pt idx="1">
                  <c:v>2.9333333333333331</c:v>
                </c:pt>
                <c:pt idx="2">
                  <c:v>2.6666666666666665</c:v>
                </c:pt>
                <c:pt idx="3">
                  <c:v>3.2666666666666666</c:v>
                </c:pt>
                <c:pt idx="4">
                  <c:v>3.6666666666666665</c:v>
                </c:pt>
                <c:pt idx="5">
                  <c:v>2.7333333333333334</c:v>
                </c:pt>
                <c:pt idx="6">
                  <c:v>2.6666666666666665</c:v>
                </c:pt>
                <c:pt idx="7">
                  <c:v>2.7333333333333334</c:v>
                </c:pt>
                <c:pt idx="8">
                  <c:v>2.8666666666666667</c:v>
                </c:pt>
                <c:pt idx="9">
                  <c:v>2.8666666666666667</c:v>
                </c:pt>
                <c:pt idx="10">
                  <c:v>2.8</c:v>
                </c:pt>
                <c:pt idx="11">
                  <c:v>3.2666666666666666</c:v>
                </c:pt>
                <c:pt idx="12">
                  <c:v>2.8</c:v>
                </c:pt>
                <c:pt idx="13">
                  <c:v>2.3333333333333335</c:v>
                </c:pt>
                <c:pt idx="14">
                  <c:v>3.4</c:v>
                </c:pt>
                <c:pt idx="15">
                  <c:v>3.3333333333333335</c:v>
                </c:pt>
                <c:pt idx="16">
                  <c:v>2.6666666666666665</c:v>
                </c:pt>
                <c:pt idx="17">
                  <c:v>3.4666666666666668</c:v>
                </c:pt>
                <c:pt idx="18">
                  <c:v>3.7333333333333334</c:v>
                </c:pt>
                <c:pt idx="19">
                  <c:v>3.2666666666666666</c:v>
                </c:pt>
                <c:pt idx="20">
                  <c:v>3.6666666666666665</c:v>
                </c:pt>
                <c:pt idx="21">
                  <c:v>2.9333333333333331</c:v>
                </c:pt>
                <c:pt idx="22">
                  <c:v>2.7333333333333334</c:v>
                </c:pt>
                <c:pt idx="23">
                  <c:v>3.0666666666666669</c:v>
                </c:pt>
                <c:pt idx="24">
                  <c:v>2.8</c:v>
                </c:pt>
                <c:pt idx="25">
                  <c:v>2.8</c:v>
                </c:pt>
                <c:pt idx="26">
                  <c:v>2.5333333333333332</c:v>
                </c:pt>
                <c:pt idx="27">
                  <c:v>2.8</c:v>
                </c:pt>
                <c:pt idx="28">
                  <c:v>3.1333333333333333</c:v>
                </c:pt>
                <c:pt idx="29">
                  <c:v>3.0666666666666669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C4-447B-8807-0509DD30B3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3851568"/>
        <c:axId val="733859056"/>
      </c:barChart>
      <c:catAx>
        <c:axId val="73385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3859056"/>
        <c:crosses val="autoZero"/>
        <c:auto val="1"/>
        <c:lblAlgn val="ctr"/>
        <c:lblOffset val="100"/>
        <c:noMultiLvlLbl val="0"/>
      </c:catAx>
      <c:valAx>
        <c:axId val="73385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3851568"/>
        <c:crosses val="autoZero"/>
        <c:crossBetween val="between"/>
        <c:min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49-43D9-B25A-10E01D361E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49-43D9-B25A-10E01D361EA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49-43D9-B25A-10E01D361EA6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(Sakk!$J$1:$K$1,Sakk!$M$1)</c:f>
              <c:strCache>
                <c:ptCount val="3"/>
                <c:pt idx="0">
                  <c:v>Győzelem</c:v>
                </c:pt>
                <c:pt idx="1">
                  <c:v>Döntetlen</c:v>
                </c:pt>
                <c:pt idx="2">
                  <c:v>Vereség</c:v>
                </c:pt>
              </c:strCache>
            </c:strRef>
          </c:cat>
          <c:val>
            <c:numRef>
              <c:f>(Sakk!$J$2:$K$2,Sakk!$M$2)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49-43D9-B25A-10E01D361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A057FE3-6D45-4701-B3E8-06C3D93479D5}">
  <sheetPr/>
  <sheetViews>
    <sheetView zoomScale="13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7D7E550-F0A6-4BF6-B06D-E53C5DE72374}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103</xdr:row>
      <xdr:rowOff>85725</xdr:rowOff>
    </xdr:from>
    <xdr:to>
      <xdr:col>0</xdr:col>
      <xdr:colOff>6179541</xdr:colOff>
      <xdr:row>125</xdr:row>
      <xdr:rowOff>104774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E2A7C686-6419-41D7-BA73-297A6480E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936075"/>
          <a:ext cx="6179541" cy="4000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8112" cy="607031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189D19E-7E7C-4AED-B65A-13277C8FAEF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0308" cy="607646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2225A06-1A8D-482D-87B9-1CB1267D83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A0E51-1273-40B4-A68C-5355DD00DE69}">
  <dimension ref="A1:E102"/>
  <sheetViews>
    <sheetView showGridLines="0" tabSelected="1" topLeftCell="A90" workbookViewId="0">
      <selection activeCell="A106" sqref="A106"/>
    </sheetView>
  </sheetViews>
  <sheetFormatPr defaultColWidth="9.140625" defaultRowHeight="14.25" x14ac:dyDescent="0.2"/>
  <cols>
    <col min="1" max="1" width="139" style="4" bestFit="1" customWidth="1"/>
    <col min="2" max="16384" width="9.140625" style="4"/>
  </cols>
  <sheetData>
    <row r="1" spans="1:5" ht="22.5" x14ac:dyDescent="0.2">
      <c r="A1" s="11" t="s">
        <v>82</v>
      </c>
    </row>
    <row r="3" spans="1:5" ht="15.75" x14ac:dyDescent="0.2">
      <c r="A3" s="7" t="s">
        <v>54</v>
      </c>
    </row>
    <row r="5" spans="1:5" s="10" customFormat="1" ht="24.95" customHeight="1" x14ac:dyDescent="0.25">
      <c r="A5" s="8" t="s">
        <v>55</v>
      </c>
      <c r="B5" s="9"/>
      <c r="C5" s="9"/>
      <c r="D5" s="9"/>
      <c r="E5" s="9"/>
    </row>
    <row r="6" spans="1:5" ht="15.75" x14ac:dyDescent="0.25">
      <c r="A6" s="2" t="s">
        <v>57</v>
      </c>
      <c r="B6" s="2"/>
      <c r="C6" s="2"/>
      <c r="D6" s="2"/>
      <c r="E6" s="2"/>
    </row>
    <row r="7" spans="1:5" ht="15.75" x14ac:dyDescent="0.25">
      <c r="A7" s="5" t="s">
        <v>86</v>
      </c>
      <c r="B7" s="2"/>
      <c r="C7" s="2"/>
      <c r="D7" s="2"/>
      <c r="E7" s="2"/>
    </row>
    <row r="8" spans="1:5" ht="15.75" x14ac:dyDescent="0.25">
      <c r="A8" s="5" t="s">
        <v>87</v>
      </c>
      <c r="B8" s="2"/>
      <c r="C8" s="2"/>
      <c r="D8" s="2"/>
      <c r="E8" s="2"/>
    </row>
    <row r="9" spans="1:5" ht="15.75" x14ac:dyDescent="0.25">
      <c r="A9" s="5" t="s">
        <v>88</v>
      </c>
      <c r="B9" s="2"/>
      <c r="C9" s="2"/>
      <c r="D9" s="2"/>
      <c r="E9" s="2"/>
    </row>
    <row r="10" spans="1:5" ht="47.25" x14ac:dyDescent="0.25">
      <c r="A10" s="6" t="s">
        <v>89</v>
      </c>
      <c r="B10" s="2"/>
      <c r="C10" s="2"/>
      <c r="D10" s="2"/>
      <c r="E10" s="2"/>
    </row>
    <row r="11" spans="1:5" ht="15.75" x14ac:dyDescent="0.25">
      <c r="A11" s="2"/>
      <c r="B11" s="2"/>
      <c r="C11" s="2"/>
      <c r="D11" s="2"/>
      <c r="E11" s="2"/>
    </row>
    <row r="12" spans="1:5" s="10" customFormat="1" ht="24.95" customHeight="1" x14ac:dyDescent="0.25">
      <c r="A12" s="8" t="s">
        <v>56</v>
      </c>
      <c r="B12" s="9"/>
      <c r="C12" s="9"/>
      <c r="D12" s="9"/>
      <c r="E12" s="9"/>
    </row>
    <row r="13" spans="1:5" ht="15.75" x14ac:dyDescent="0.25">
      <c r="A13" s="2" t="s">
        <v>73</v>
      </c>
      <c r="B13" s="2"/>
      <c r="C13" s="2"/>
      <c r="D13" s="2"/>
      <c r="E13" s="2"/>
    </row>
    <row r="14" spans="1:5" ht="15.75" x14ac:dyDescent="0.25">
      <c r="A14" s="5" t="s">
        <v>90</v>
      </c>
      <c r="B14" s="2"/>
      <c r="C14" s="2"/>
      <c r="D14" s="2"/>
      <c r="E14" s="2"/>
    </row>
    <row r="15" spans="1:5" ht="15.75" x14ac:dyDescent="0.25">
      <c r="A15" s="5" t="s">
        <v>91</v>
      </c>
      <c r="B15" s="2"/>
      <c r="C15" s="2"/>
      <c r="D15" s="2"/>
      <c r="E15" s="2"/>
    </row>
    <row r="16" spans="1:5" ht="15.75" x14ac:dyDescent="0.25">
      <c r="A16" s="5" t="s">
        <v>92</v>
      </c>
      <c r="B16" s="2"/>
      <c r="C16" s="2"/>
      <c r="D16" s="2"/>
      <c r="E16" s="2"/>
    </row>
    <row r="17" spans="1:5" ht="15.75" x14ac:dyDescent="0.25">
      <c r="A17" s="2"/>
      <c r="B17" s="2"/>
      <c r="C17" s="2"/>
      <c r="D17" s="2"/>
      <c r="E17" s="2"/>
    </row>
    <row r="18" spans="1:5" ht="15.75" x14ac:dyDescent="0.25">
      <c r="A18" s="7" t="s">
        <v>58</v>
      </c>
      <c r="B18" s="2"/>
      <c r="C18" s="2"/>
      <c r="D18" s="2"/>
      <c r="E18" s="2"/>
    </row>
    <row r="19" spans="1:5" ht="15.75" x14ac:dyDescent="0.25">
      <c r="A19" s="2"/>
      <c r="B19" s="2"/>
      <c r="C19" s="2"/>
      <c r="D19" s="2"/>
      <c r="E19" s="2"/>
    </row>
    <row r="20" spans="1:5" s="10" customFormat="1" ht="24.95" customHeight="1" x14ac:dyDescent="0.25">
      <c r="A20" s="8" t="s">
        <v>56</v>
      </c>
      <c r="B20" s="9"/>
      <c r="C20" s="9"/>
      <c r="D20" s="9"/>
      <c r="E20" s="9"/>
    </row>
    <row r="21" spans="1:5" ht="15.75" x14ac:dyDescent="0.25">
      <c r="A21" s="5" t="s">
        <v>74</v>
      </c>
      <c r="B21" s="2"/>
      <c r="C21" s="2"/>
      <c r="D21" s="2"/>
      <c r="E21" s="2"/>
    </row>
    <row r="22" spans="1:5" ht="15.75" x14ac:dyDescent="0.25">
      <c r="A22" s="5" t="s">
        <v>75</v>
      </c>
      <c r="B22" s="2"/>
      <c r="C22" s="2"/>
      <c r="D22" s="2"/>
      <c r="E22" s="2"/>
    </row>
    <row r="23" spans="1:5" ht="15.75" x14ac:dyDescent="0.25">
      <c r="A23" s="5" t="s">
        <v>76</v>
      </c>
      <c r="B23" s="2"/>
      <c r="C23" s="2"/>
      <c r="D23" s="2"/>
      <c r="E23" s="2"/>
    </row>
    <row r="24" spans="1:5" ht="15.75" x14ac:dyDescent="0.25">
      <c r="A24" s="5" t="s">
        <v>77</v>
      </c>
      <c r="B24" s="2"/>
      <c r="C24" s="2"/>
      <c r="D24" s="2"/>
      <c r="E24" s="2"/>
    </row>
    <row r="25" spans="1:5" ht="15.75" x14ac:dyDescent="0.25">
      <c r="A25" s="5" t="s">
        <v>78</v>
      </c>
      <c r="B25" s="2"/>
      <c r="C25" s="2"/>
      <c r="D25" s="2"/>
      <c r="E25" s="2"/>
    </row>
    <row r="26" spans="1:5" ht="15.75" x14ac:dyDescent="0.25">
      <c r="A26" s="5" t="s">
        <v>79</v>
      </c>
      <c r="B26" s="2"/>
      <c r="C26" s="2"/>
      <c r="D26" s="2"/>
      <c r="E26" s="2"/>
    </row>
    <row r="27" spans="1:5" ht="15.75" x14ac:dyDescent="0.25">
      <c r="A27" s="2"/>
      <c r="B27" s="2"/>
      <c r="C27" s="2"/>
      <c r="D27" s="2"/>
      <c r="E27" s="2"/>
    </row>
    <row r="28" spans="1:5" s="10" customFormat="1" ht="24.95" customHeight="1" x14ac:dyDescent="0.25">
      <c r="A28" s="8" t="s">
        <v>55</v>
      </c>
      <c r="B28" s="9"/>
      <c r="C28" s="9"/>
      <c r="D28" s="9"/>
      <c r="E28" s="9"/>
    </row>
    <row r="29" spans="1:5" ht="15.75" x14ac:dyDescent="0.25">
      <c r="A29" s="5" t="s">
        <v>104</v>
      </c>
      <c r="B29" s="2"/>
      <c r="C29" s="2"/>
      <c r="D29" s="2"/>
      <c r="E29" s="2"/>
    </row>
    <row r="30" spans="1:5" ht="15.75" x14ac:dyDescent="0.25">
      <c r="A30" s="5" t="s">
        <v>80</v>
      </c>
      <c r="B30" s="2"/>
      <c r="C30" s="2"/>
      <c r="D30" s="2"/>
      <c r="E30" s="2"/>
    </row>
    <row r="31" spans="1:5" ht="15.75" x14ac:dyDescent="0.25">
      <c r="A31" s="5" t="s">
        <v>81</v>
      </c>
      <c r="B31" s="2"/>
      <c r="C31" s="2"/>
      <c r="D31" s="2"/>
      <c r="E31" s="2"/>
    </row>
    <row r="32" spans="1:5" ht="15.75" x14ac:dyDescent="0.25">
      <c r="A32" s="5" t="s">
        <v>93</v>
      </c>
      <c r="B32" s="2"/>
      <c r="C32" s="2"/>
      <c r="D32" s="2"/>
      <c r="E32" s="2"/>
    </row>
    <row r="35" spans="1:1" ht="22.5" x14ac:dyDescent="0.2">
      <c r="A35" s="11" t="s">
        <v>83</v>
      </c>
    </row>
    <row r="37" spans="1:1" ht="15.75" x14ac:dyDescent="0.25">
      <c r="A37" s="12" t="s">
        <v>84</v>
      </c>
    </row>
    <row r="38" spans="1:1" ht="15.75" x14ac:dyDescent="0.25">
      <c r="A38" s="2" t="s">
        <v>94</v>
      </c>
    </row>
    <row r="39" spans="1:1" ht="15.75" x14ac:dyDescent="0.25">
      <c r="A39" s="2" t="s">
        <v>95</v>
      </c>
    </row>
    <row r="40" spans="1:1" ht="15.75" x14ac:dyDescent="0.25">
      <c r="A40" s="2" t="s">
        <v>96</v>
      </c>
    </row>
    <row r="41" spans="1:1" ht="15.75" x14ac:dyDescent="0.25">
      <c r="A41" s="2" t="s">
        <v>97</v>
      </c>
    </row>
    <row r="42" spans="1:1" ht="15.75" x14ac:dyDescent="0.25">
      <c r="A42" s="2" t="s">
        <v>98</v>
      </c>
    </row>
    <row r="43" spans="1:1" ht="15.75" x14ac:dyDescent="0.25">
      <c r="A43" s="2" t="s">
        <v>99</v>
      </c>
    </row>
    <row r="44" spans="1:1" ht="15.75" x14ac:dyDescent="0.25">
      <c r="A44" s="2"/>
    </row>
    <row r="45" spans="1:1" ht="15.75" x14ac:dyDescent="0.25">
      <c r="A45" s="12" t="s">
        <v>85</v>
      </c>
    </row>
    <row r="46" spans="1:1" ht="15.75" x14ac:dyDescent="0.25">
      <c r="A46" s="2" t="s">
        <v>100</v>
      </c>
    </row>
    <row r="47" spans="1:1" ht="15.75" x14ac:dyDescent="0.25">
      <c r="A47" s="2" t="s">
        <v>101</v>
      </c>
    </row>
    <row r="48" spans="1:1" ht="15.75" x14ac:dyDescent="0.25">
      <c r="A48" s="2" t="s">
        <v>133</v>
      </c>
    </row>
    <row r="49" spans="1:1" ht="15.75" x14ac:dyDescent="0.25">
      <c r="A49" s="2" t="s">
        <v>103</v>
      </c>
    </row>
    <row r="50" spans="1:1" ht="15.75" x14ac:dyDescent="0.25">
      <c r="A50" s="2" t="s">
        <v>102</v>
      </c>
    </row>
    <row r="52" spans="1:1" ht="22.5" x14ac:dyDescent="0.2">
      <c r="A52" s="11" t="s">
        <v>105</v>
      </c>
    </row>
    <row r="53" spans="1:1" ht="15.75" x14ac:dyDescent="0.25">
      <c r="A53" s="2"/>
    </row>
    <row r="54" spans="1:1" ht="15.75" x14ac:dyDescent="0.25">
      <c r="A54" s="12" t="s">
        <v>106</v>
      </c>
    </row>
    <row r="55" spans="1:1" ht="15.75" x14ac:dyDescent="0.25">
      <c r="A55" s="2" t="s">
        <v>107</v>
      </c>
    </row>
    <row r="56" spans="1:1" ht="15.75" x14ac:dyDescent="0.25">
      <c r="A56" s="2" t="s">
        <v>134</v>
      </c>
    </row>
    <row r="57" spans="1:1" ht="15.75" x14ac:dyDescent="0.25">
      <c r="A57" s="2" t="s">
        <v>135</v>
      </c>
    </row>
    <row r="58" spans="1:1" ht="15.75" x14ac:dyDescent="0.25">
      <c r="A58" s="2" t="s">
        <v>136</v>
      </c>
    </row>
    <row r="59" spans="1:1" ht="15.75" x14ac:dyDescent="0.25">
      <c r="A59" s="2" t="s">
        <v>137</v>
      </c>
    </row>
    <row r="60" spans="1:1" ht="15.75" x14ac:dyDescent="0.25">
      <c r="A60" s="2" t="s">
        <v>138</v>
      </c>
    </row>
    <row r="61" spans="1:1" ht="15.75" x14ac:dyDescent="0.25">
      <c r="A61" s="2"/>
    </row>
    <row r="62" spans="1:1" ht="15.75" x14ac:dyDescent="0.25">
      <c r="A62" s="2"/>
    </row>
    <row r="63" spans="1:1" ht="15.75" x14ac:dyDescent="0.25">
      <c r="A63" s="12" t="s">
        <v>108</v>
      </c>
    </row>
    <row r="64" spans="1:1" ht="15.75" x14ac:dyDescent="0.25">
      <c r="A64" s="2" t="s">
        <v>109</v>
      </c>
    </row>
    <row r="65" spans="1:1" ht="15.75" x14ac:dyDescent="0.25">
      <c r="A65" s="2" t="s">
        <v>110</v>
      </c>
    </row>
    <row r="66" spans="1:1" ht="31.5" x14ac:dyDescent="0.25">
      <c r="A66" s="14" t="s">
        <v>139</v>
      </c>
    </row>
    <row r="67" spans="1:1" ht="15.75" x14ac:dyDescent="0.25">
      <c r="A67" s="2" t="s">
        <v>111</v>
      </c>
    </row>
    <row r="68" spans="1:1" ht="15.75" x14ac:dyDescent="0.25">
      <c r="A68" s="2" t="s">
        <v>112</v>
      </c>
    </row>
    <row r="70" spans="1:1" ht="22.5" x14ac:dyDescent="0.2">
      <c r="A70" s="11" t="s">
        <v>140</v>
      </c>
    </row>
    <row r="71" spans="1:1" ht="15.75" x14ac:dyDescent="0.25">
      <c r="A71" s="2"/>
    </row>
    <row r="72" spans="1:1" ht="15.75" x14ac:dyDescent="0.25">
      <c r="A72" s="12" t="s">
        <v>141</v>
      </c>
    </row>
    <row r="73" spans="1:1" ht="15.75" x14ac:dyDescent="0.25">
      <c r="A73" s="2" t="s">
        <v>142</v>
      </c>
    </row>
    <row r="74" spans="1:1" ht="15.75" x14ac:dyDescent="0.25">
      <c r="A74" s="2" t="s">
        <v>143</v>
      </c>
    </row>
    <row r="75" spans="1:1" ht="15.75" x14ac:dyDescent="0.25">
      <c r="A75" s="2" t="s">
        <v>144</v>
      </c>
    </row>
    <row r="76" spans="1:1" ht="15.75" x14ac:dyDescent="0.25">
      <c r="A76" s="2" t="s">
        <v>145</v>
      </c>
    </row>
    <row r="77" spans="1:1" ht="15.75" x14ac:dyDescent="0.25">
      <c r="A77" s="2" t="s">
        <v>146</v>
      </c>
    </row>
    <row r="78" spans="1:1" ht="15.75" x14ac:dyDescent="0.25">
      <c r="A78" s="2" t="s">
        <v>147</v>
      </c>
    </row>
    <row r="79" spans="1:1" ht="15.75" x14ac:dyDescent="0.25">
      <c r="A79" s="2" t="s">
        <v>148</v>
      </c>
    </row>
    <row r="80" spans="1:1" ht="15.75" x14ac:dyDescent="0.25">
      <c r="A80" s="2" t="s">
        <v>149</v>
      </c>
    </row>
    <row r="81" spans="1:1" ht="15.75" x14ac:dyDescent="0.25">
      <c r="A81" s="2"/>
    </row>
    <row r="82" spans="1:1" ht="15.75" x14ac:dyDescent="0.25">
      <c r="A82" s="12" t="s">
        <v>150</v>
      </c>
    </row>
    <row r="83" spans="1:1" ht="15.75" x14ac:dyDescent="0.25">
      <c r="A83" s="2" t="s">
        <v>151</v>
      </c>
    </row>
    <row r="84" spans="1:1" ht="15.75" x14ac:dyDescent="0.25">
      <c r="A84" s="2" t="s">
        <v>152</v>
      </c>
    </row>
    <row r="85" spans="1:1" ht="15.75" x14ac:dyDescent="0.25">
      <c r="A85" s="2" t="s">
        <v>153</v>
      </c>
    </row>
    <row r="86" spans="1:1" ht="15.75" x14ac:dyDescent="0.25">
      <c r="A86" s="2" t="s">
        <v>154</v>
      </c>
    </row>
    <row r="87" spans="1:1" ht="15.75" x14ac:dyDescent="0.25">
      <c r="A87" s="2" t="s">
        <v>155</v>
      </c>
    </row>
    <row r="88" spans="1:1" ht="15.75" x14ac:dyDescent="0.25">
      <c r="A88" s="2" t="s">
        <v>156</v>
      </c>
    </row>
    <row r="89" spans="1:1" ht="15.75" x14ac:dyDescent="0.25">
      <c r="A89" s="2" t="s">
        <v>157</v>
      </c>
    </row>
    <row r="90" spans="1:1" ht="15.75" x14ac:dyDescent="0.25">
      <c r="A90" s="2" t="s">
        <v>158</v>
      </c>
    </row>
    <row r="91" spans="1:1" ht="15.75" x14ac:dyDescent="0.25">
      <c r="A91" s="2" t="s">
        <v>159</v>
      </c>
    </row>
    <row r="92" spans="1:1" ht="15.75" x14ac:dyDescent="0.25">
      <c r="A92" s="2" t="s">
        <v>160</v>
      </c>
    </row>
    <row r="93" spans="1:1" ht="15.75" x14ac:dyDescent="0.25">
      <c r="A93" s="2"/>
    </row>
    <row r="94" spans="1:1" ht="15.75" x14ac:dyDescent="0.25">
      <c r="A94" s="12" t="s">
        <v>161</v>
      </c>
    </row>
    <row r="95" spans="1:1" ht="15.75" x14ac:dyDescent="0.25">
      <c r="A95" s="2" t="s">
        <v>162</v>
      </c>
    </row>
    <row r="96" spans="1:1" ht="15.75" x14ac:dyDescent="0.25">
      <c r="A96" s="2" t="s">
        <v>163</v>
      </c>
    </row>
    <row r="97" spans="1:1" ht="15.75" x14ac:dyDescent="0.25">
      <c r="A97" s="2" t="s">
        <v>164</v>
      </c>
    </row>
    <row r="98" spans="1:1" ht="15.75" x14ac:dyDescent="0.25">
      <c r="A98" s="2" t="s">
        <v>165</v>
      </c>
    </row>
    <row r="99" spans="1:1" ht="15.75" x14ac:dyDescent="0.25">
      <c r="A99" s="2" t="s">
        <v>166</v>
      </c>
    </row>
    <row r="100" spans="1:1" ht="15.75" x14ac:dyDescent="0.25">
      <c r="A100" s="2" t="s">
        <v>167</v>
      </c>
    </row>
    <row r="101" spans="1:1" ht="15.75" x14ac:dyDescent="0.25">
      <c r="A101" s="2" t="s">
        <v>168</v>
      </c>
    </row>
    <row r="102" spans="1:1" ht="15.75" x14ac:dyDescent="0.25">
      <c r="A102" s="2" t="s">
        <v>169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ABDB9-D06D-4AC5-BD05-9CA05787182A}">
  <dimension ref="A1:Z34"/>
  <sheetViews>
    <sheetView zoomScale="150" zoomScaleNormal="150" workbookViewId="0">
      <selection activeCell="A2" activeCellId="1" sqref="X2:X31 A2:A31"/>
    </sheetView>
  </sheetViews>
  <sheetFormatPr defaultRowHeight="15" x14ac:dyDescent="0.25"/>
  <cols>
    <col min="1" max="1" width="19.28515625" bestFit="1" customWidth="1"/>
    <col min="19" max="19" width="14.140625" bestFit="1" customWidth="1"/>
    <col min="20" max="20" width="15.140625" bestFit="1" customWidth="1"/>
    <col min="21" max="21" width="23.28515625" bestFit="1" customWidth="1"/>
    <col min="22" max="22" width="16.42578125" bestFit="1" customWidth="1"/>
    <col min="25" max="26" width="13.42578125" bestFit="1" customWidth="1"/>
  </cols>
  <sheetData>
    <row r="1" spans="1:26" x14ac:dyDescent="0.25">
      <c r="A1" t="s">
        <v>30</v>
      </c>
      <c r="B1" s="21" t="s">
        <v>43</v>
      </c>
      <c r="C1" s="21"/>
      <c r="D1" s="21"/>
      <c r="E1" s="21" t="s">
        <v>44</v>
      </c>
      <c r="F1" s="21"/>
      <c r="G1" s="21"/>
      <c r="H1" s="21" t="s">
        <v>45</v>
      </c>
      <c r="I1" s="21"/>
      <c r="J1" s="21"/>
      <c r="K1" s="21" t="s">
        <v>46</v>
      </c>
      <c r="L1" s="21"/>
      <c r="M1" s="21"/>
      <c r="N1" s="21" t="s">
        <v>47</v>
      </c>
      <c r="O1" s="21"/>
      <c r="P1" s="21"/>
      <c r="S1" t="s">
        <v>51</v>
      </c>
      <c r="T1" t="s">
        <v>50</v>
      </c>
      <c r="U1" t="s">
        <v>49</v>
      </c>
      <c r="V1" t="s">
        <v>53</v>
      </c>
      <c r="X1" t="s">
        <v>70</v>
      </c>
      <c r="Y1" t="s">
        <v>71</v>
      </c>
      <c r="Z1" t="s">
        <v>72</v>
      </c>
    </row>
    <row r="2" spans="1:26" x14ac:dyDescent="0.25">
      <c r="A2" t="s">
        <v>0</v>
      </c>
      <c r="B2">
        <v>4</v>
      </c>
      <c r="C2">
        <v>2</v>
      </c>
      <c r="D2">
        <v>4</v>
      </c>
      <c r="E2">
        <v>2</v>
      </c>
      <c r="F2">
        <v>4</v>
      </c>
      <c r="G2">
        <v>1</v>
      </c>
      <c r="H2">
        <v>3</v>
      </c>
      <c r="I2">
        <v>1</v>
      </c>
      <c r="J2">
        <v>2</v>
      </c>
      <c r="K2">
        <v>2</v>
      </c>
      <c r="L2">
        <v>5</v>
      </c>
      <c r="M2">
        <v>4</v>
      </c>
      <c r="N2">
        <v>1</v>
      </c>
      <c r="O2">
        <v>5</v>
      </c>
      <c r="P2">
        <v>2</v>
      </c>
      <c r="S2">
        <f>SUM(B2:P2)</f>
        <v>42</v>
      </c>
      <c r="T2">
        <f>SUMIF(B2:P2,"&gt;1")</f>
        <v>39</v>
      </c>
      <c r="U2" t="str">
        <f>IF(S2=T2,"nem volt","volt")</f>
        <v>volt</v>
      </c>
      <c r="V2" t="str">
        <f>IF(B2&lt;P2,A2,"")</f>
        <v/>
      </c>
      <c r="X2" s="13">
        <f>AVERAGE(B2:P2)</f>
        <v>2.8</v>
      </c>
    </row>
    <row r="3" spans="1:26" x14ac:dyDescent="0.25">
      <c r="A3" t="s">
        <v>1</v>
      </c>
      <c r="B3">
        <v>3</v>
      </c>
      <c r="C3">
        <v>3</v>
      </c>
      <c r="D3">
        <v>1</v>
      </c>
      <c r="E3">
        <v>5</v>
      </c>
      <c r="F3">
        <v>4</v>
      </c>
      <c r="G3">
        <v>3</v>
      </c>
      <c r="H3">
        <v>5</v>
      </c>
      <c r="I3">
        <v>3</v>
      </c>
      <c r="J3">
        <v>2</v>
      </c>
      <c r="K3">
        <v>2</v>
      </c>
      <c r="L3">
        <v>2</v>
      </c>
      <c r="M3">
        <v>1</v>
      </c>
      <c r="N3">
        <v>4</v>
      </c>
      <c r="O3">
        <v>5</v>
      </c>
      <c r="P3">
        <v>1</v>
      </c>
      <c r="S3">
        <f t="shared" ref="S3:S31" si="0">SUM(B3:P3)</f>
        <v>44</v>
      </c>
      <c r="T3">
        <f t="shared" ref="T3:T31" si="1">SUMIF(B3:P3,"&gt;1")</f>
        <v>41</v>
      </c>
      <c r="U3" t="str">
        <f t="shared" ref="U3:U31" si="2">IF(S3=T3,"nem volt","volt")</f>
        <v>volt</v>
      </c>
      <c r="V3" t="str">
        <f t="shared" ref="V3:V31" si="3">IF(B3&lt;P3,A3,"")</f>
        <v/>
      </c>
      <c r="X3" s="13">
        <f t="shared" ref="X3:X31" si="4">AVERAGE(B3:P3)</f>
        <v>2.9333333333333331</v>
      </c>
    </row>
    <row r="4" spans="1:26" x14ac:dyDescent="0.25">
      <c r="A4" t="s">
        <v>2</v>
      </c>
      <c r="B4">
        <v>3</v>
      </c>
      <c r="C4">
        <v>5</v>
      </c>
      <c r="D4">
        <v>4</v>
      </c>
      <c r="E4">
        <v>3</v>
      </c>
      <c r="F4">
        <v>1</v>
      </c>
      <c r="G4">
        <v>2</v>
      </c>
      <c r="H4">
        <v>3</v>
      </c>
      <c r="I4">
        <v>4</v>
      </c>
      <c r="J4">
        <v>1</v>
      </c>
      <c r="K4">
        <v>4</v>
      </c>
      <c r="L4">
        <v>1</v>
      </c>
      <c r="M4">
        <v>1</v>
      </c>
      <c r="N4">
        <v>2</v>
      </c>
      <c r="O4">
        <v>3</v>
      </c>
      <c r="P4">
        <v>3</v>
      </c>
      <c r="S4">
        <f t="shared" si="0"/>
        <v>40</v>
      </c>
      <c r="T4">
        <f t="shared" si="1"/>
        <v>36</v>
      </c>
      <c r="U4" t="str">
        <f t="shared" si="2"/>
        <v>volt</v>
      </c>
      <c r="V4" t="str">
        <f t="shared" si="3"/>
        <v/>
      </c>
      <c r="X4" s="13">
        <f t="shared" si="4"/>
        <v>2.6666666666666665</v>
      </c>
    </row>
    <row r="5" spans="1:26" x14ac:dyDescent="0.25">
      <c r="A5" t="s">
        <v>3</v>
      </c>
      <c r="B5">
        <v>3</v>
      </c>
      <c r="C5">
        <v>2</v>
      </c>
      <c r="D5">
        <v>1</v>
      </c>
      <c r="E5">
        <v>5</v>
      </c>
      <c r="F5">
        <v>3</v>
      </c>
      <c r="G5">
        <v>4</v>
      </c>
      <c r="H5">
        <v>5</v>
      </c>
      <c r="I5">
        <v>4</v>
      </c>
      <c r="J5">
        <v>4</v>
      </c>
      <c r="K5">
        <v>5</v>
      </c>
      <c r="L5">
        <v>2</v>
      </c>
      <c r="M5">
        <v>5</v>
      </c>
      <c r="N5">
        <v>2</v>
      </c>
      <c r="O5">
        <v>2</v>
      </c>
      <c r="P5">
        <v>2</v>
      </c>
      <c r="S5">
        <f t="shared" si="0"/>
        <v>49</v>
      </c>
      <c r="T5">
        <f t="shared" si="1"/>
        <v>48</v>
      </c>
      <c r="U5" t="str">
        <f t="shared" si="2"/>
        <v>volt</v>
      </c>
      <c r="V5" t="str">
        <f t="shared" si="3"/>
        <v/>
      </c>
      <c r="X5" s="13">
        <f t="shared" si="4"/>
        <v>3.2666666666666666</v>
      </c>
    </row>
    <row r="6" spans="1:26" x14ac:dyDescent="0.25">
      <c r="A6" t="s">
        <v>4</v>
      </c>
      <c r="B6">
        <v>4</v>
      </c>
      <c r="C6">
        <v>5</v>
      </c>
      <c r="D6">
        <v>2</v>
      </c>
      <c r="E6">
        <v>2</v>
      </c>
      <c r="F6">
        <v>4</v>
      </c>
      <c r="G6">
        <v>4</v>
      </c>
      <c r="H6">
        <v>3</v>
      </c>
      <c r="I6">
        <v>5</v>
      </c>
      <c r="J6">
        <v>5</v>
      </c>
      <c r="K6">
        <v>5</v>
      </c>
      <c r="L6">
        <v>2</v>
      </c>
      <c r="M6">
        <v>4</v>
      </c>
      <c r="N6">
        <v>5</v>
      </c>
      <c r="O6">
        <v>1</v>
      </c>
      <c r="P6">
        <v>4</v>
      </c>
      <c r="S6">
        <f t="shared" si="0"/>
        <v>55</v>
      </c>
      <c r="T6">
        <f t="shared" si="1"/>
        <v>54</v>
      </c>
      <c r="U6" t="str">
        <f t="shared" si="2"/>
        <v>volt</v>
      </c>
      <c r="V6" t="str">
        <f t="shared" si="3"/>
        <v/>
      </c>
      <c r="X6" s="13">
        <f t="shared" si="4"/>
        <v>3.6666666666666665</v>
      </c>
    </row>
    <row r="7" spans="1:26" x14ac:dyDescent="0.25">
      <c r="A7" t="s">
        <v>5</v>
      </c>
      <c r="B7">
        <v>2</v>
      </c>
      <c r="C7">
        <v>4</v>
      </c>
      <c r="D7">
        <v>1</v>
      </c>
      <c r="E7">
        <v>2</v>
      </c>
      <c r="F7">
        <v>1</v>
      </c>
      <c r="G7">
        <v>3</v>
      </c>
      <c r="H7">
        <v>3</v>
      </c>
      <c r="I7">
        <v>4</v>
      </c>
      <c r="J7">
        <v>2</v>
      </c>
      <c r="K7">
        <v>2</v>
      </c>
      <c r="L7">
        <v>4</v>
      </c>
      <c r="M7">
        <v>2</v>
      </c>
      <c r="N7">
        <v>5</v>
      </c>
      <c r="O7">
        <v>4</v>
      </c>
      <c r="P7">
        <v>2</v>
      </c>
      <c r="S7">
        <f t="shared" si="0"/>
        <v>41</v>
      </c>
      <c r="T7">
        <f t="shared" si="1"/>
        <v>39</v>
      </c>
      <c r="U7" t="str">
        <f t="shared" si="2"/>
        <v>volt</v>
      </c>
      <c r="V7" t="str">
        <f t="shared" si="3"/>
        <v/>
      </c>
      <c r="X7" s="13">
        <f t="shared" si="4"/>
        <v>2.7333333333333334</v>
      </c>
    </row>
    <row r="8" spans="1:26" x14ac:dyDescent="0.25">
      <c r="A8" t="s">
        <v>6</v>
      </c>
      <c r="B8">
        <v>2</v>
      </c>
      <c r="C8">
        <v>3</v>
      </c>
      <c r="D8">
        <v>4</v>
      </c>
      <c r="E8">
        <v>5</v>
      </c>
      <c r="F8">
        <v>2</v>
      </c>
      <c r="G8">
        <v>1</v>
      </c>
      <c r="H8">
        <v>3</v>
      </c>
      <c r="I8">
        <v>3</v>
      </c>
      <c r="J8">
        <v>1</v>
      </c>
      <c r="K8">
        <v>2</v>
      </c>
      <c r="L8">
        <v>3</v>
      </c>
      <c r="M8">
        <v>5</v>
      </c>
      <c r="N8">
        <v>2</v>
      </c>
      <c r="O8">
        <v>1</v>
      </c>
      <c r="P8">
        <v>3</v>
      </c>
      <c r="S8">
        <f t="shared" si="0"/>
        <v>40</v>
      </c>
      <c r="T8">
        <f t="shared" si="1"/>
        <v>37</v>
      </c>
      <c r="U8" t="str">
        <f t="shared" si="2"/>
        <v>volt</v>
      </c>
      <c r="V8" t="str">
        <f t="shared" si="3"/>
        <v>Farkas Piroska</v>
      </c>
      <c r="X8" s="13">
        <f t="shared" si="4"/>
        <v>2.6666666666666665</v>
      </c>
    </row>
    <row r="9" spans="1:26" x14ac:dyDescent="0.25">
      <c r="A9" t="s">
        <v>7</v>
      </c>
      <c r="B9">
        <v>5</v>
      </c>
      <c r="C9">
        <v>1</v>
      </c>
      <c r="D9">
        <v>5</v>
      </c>
      <c r="E9">
        <v>3</v>
      </c>
      <c r="F9">
        <v>2</v>
      </c>
      <c r="G9">
        <v>5</v>
      </c>
      <c r="H9">
        <v>1</v>
      </c>
      <c r="I9">
        <v>3</v>
      </c>
      <c r="J9">
        <v>4</v>
      </c>
      <c r="K9">
        <v>3</v>
      </c>
      <c r="L9">
        <v>3</v>
      </c>
      <c r="M9">
        <v>2</v>
      </c>
      <c r="N9">
        <v>1</v>
      </c>
      <c r="O9">
        <v>2</v>
      </c>
      <c r="P9">
        <v>1</v>
      </c>
      <c r="S9">
        <f t="shared" si="0"/>
        <v>41</v>
      </c>
      <c r="T9">
        <f t="shared" si="1"/>
        <v>37</v>
      </c>
      <c r="U9" t="str">
        <f t="shared" si="2"/>
        <v>volt</v>
      </c>
      <c r="V9" t="str">
        <f t="shared" si="3"/>
        <v/>
      </c>
      <c r="X9" s="13">
        <f t="shared" si="4"/>
        <v>2.7333333333333334</v>
      </c>
    </row>
    <row r="10" spans="1:26" x14ac:dyDescent="0.25">
      <c r="A10" t="s">
        <v>8</v>
      </c>
      <c r="B10">
        <v>2</v>
      </c>
      <c r="C10">
        <v>2</v>
      </c>
      <c r="D10">
        <v>3</v>
      </c>
      <c r="E10">
        <v>1</v>
      </c>
      <c r="F10">
        <v>5</v>
      </c>
      <c r="G10">
        <v>3</v>
      </c>
      <c r="H10">
        <v>2</v>
      </c>
      <c r="I10">
        <v>4</v>
      </c>
      <c r="J10">
        <v>3</v>
      </c>
      <c r="K10">
        <v>4</v>
      </c>
      <c r="L10">
        <v>5</v>
      </c>
      <c r="M10">
        <v>2</v>
      </c>
      <c r="N10">
        <v>2</v>
      </c>
      <c r="O10">
        <v>2</v>
      </c>
      <c r="P10">
        <v>3</v>
      </c>
      <c r="S10">
        <f t="shared" si="0"/>
        <v>43</v>
      </c>
      <c r="T10">
        <f t="shared" si="1"/>
        <v>42</v>
      </c>
      <c r="U10" t="str">
        <f t="shared" si="2"/>
        <v>volt</v>
      </c>
      <c r="V10" t="str">
        <f t="shared" si="3"/>
        <v>Gyöngy Virág</v>
      </c>
      <c r="X10" s="13">
        <f t="shared" si="4"/>
        <v>2.8666666666666667</v>
      </c>
    </row>
    <row r="11" spans="1:26" x14ac:dyDescent="0.25">
      <c r="A11" t="s">
        <v>9</v>
      </c>
      <c r="B11">
        <v>1</v>
      </c>
      <c r="C11">
        <v>3</v>
      </c>
      <c r="D11">
        <v>5</v>
      </c>
      <c r="E11">
        <v>1</v>
      </c>
      <c r="F11">
        <v>4</v>
      </c>
      <c r="G11">
        <v>4</v>
      </c>
      <c r="H11">
        <v>4</v>
      </c>
      <c r="I11">
        <v>5</v>
      </c>
      <c r="J11">
        <v>5</v>
      </c>
      <c r="K11">
        <v>2</v>
      </c>
      <c r="L11">
        <v>1</v>
      </c>
      <c r="M11">
        <v>1</v>
      </c>
      <c r="N11">
        <v>2</v>
      </c>
      <c r="O11">
        <v>2</v>
      </c>
      <c r="P11">
        <v>3</v>
      </c>
      <c r="S11">
        <f t="shared" si="0"/>
        <v>43</v>
      </c>
      <c r="T11">
        <f t="shared" si="1"/>
        <v>39</v>
      </c>
      <c r="U11" t="str">
        <f t="shared" si="2"/>
        <v>volt</v>
      </c>
      <c r="V11" t="str">
        <f t="shared" si="3"/>
        <v>Horváth Zsófia</v>
      </c>
      <c r="X11" s="13">
        <f t="shared" si="4"/>
        <v>2.8666666666666667</v>
      </c>
    </row>
    <row r="12" spans="1:26" x14ac:dyDescent="0.25">
      <c r="A12" t="s">
        <v>10</v>
      </c>
      <c r="B12">
        <v>2</v>
      </c>
      <c r="C12">
        <v>1</v>
      </c>
      <c r="D12">
        <v>5</v>
      </c>
      <c r="E12">
        <v>1</v>
      </c>
      <c r="F12">
        <v>3</v>
      </c>
      <c r="G12">
        <v>4</v>
      </c>
      <c r="H12">
        <v>4</v>
      </c>
      <c r="I12">
        <v>1</v>
      </c>
      <c r="J12">
        <v>1</v>
      </c>
      <c r="K12">
        <v>1</v>
      </c>
      <c r="L12">
        <v>1</v>
      </c>
      <c r="M12">
        <v>5</v>
      </c>
      <c r="N12">
        <v>5</v>
      </c>
      <c r="O12">
        <v>4</v>
      </c>
      <c r="P12">
        <v>4</v>
      </c>
      <c r="S12">
        <f t="shared" si="0"/>
        <v>42</v>
      </c>
      <c r="T12">
        <f t="shared" si="1"/>
        <v>36</v>
      </c>
      <c r="U12" t="str">
        <f t="shared" si="2"/>
        <v>volt</v>
      </c>
      <c r="V12" t="str">
        <f t="shared" si="3"/>
        <v>Juhász Emese</v>
      </c>
      <c r="X12" s="13">
        <f t="shared" si="4"/>
        <v>2.8</v>
      </c>
    </row>
    <row r="13" spans="1:26" x14ac:dyDescent="0.25">
      <c r="A13" t="s">
        <v>11</v>
      </c>
      <c r="B13">
        <v>1</v>
      </c>
      <c r="C13">
        <v>4</v>
      </c>
      <c r="D13">
        <v>2</v>
      </c>
      <c r="E13">
        <v>1</v>
      </c>
      <c r="F13">
        <v>3</v>
      </c>
      <c r="G13">
        <v>3</v>
      </c>
      <c r="H13">
        <v>4</v>
      </c>
      <c r="I13">
        <v>5</v>
      </c>
      <c r="J13">
        <v>4</v>
      </c>
      <c r="K13">
        <v>3</v>
      </c>
      <c r="L13">
        <v>1</v>
      </c>
      <c r="M13">
        <v>5</v>
      </c>
      <c r="N13">
        <v>5</v>
      </c>
      <c r="O13">
        <v>3</v>
      </c>
      <c r="P13">
        <v>5</v>
      </c>
      <c r="S13">
        <f t="shared" si="0"/>
        <v>49</v>
      </c>
      <c r="T13">
        <f t="shared" si="1"/>
        <v>46</v>
      </c>
      <c r="U13" t="str">
        <f t="shared" si="2"/>
        <v>volt</v>
      </c>
      <c r="V13" t="str">
        <f t="shared" si="3"/>
        <v>Kala Pál</v>
      </c>
      <c r="X13" s="13">
        <f t="shared" si="4"/>
        <v>3.2666666666666666</v>
      </c>
    </row>
    <row r="14" spans="1:26" x14ac:dyDescent="0.25">
      <c r="A14" t="s">
        <v>12</v>
      </c>
      <c r="B14">
        <v>1</v>
      </c>
      <c r="C14">
        <v>2</v>
      </c>
      <c r="D14">
        <v>5</v>
      </c>
      <c r="E14">
        <v>4</v>
      </c>
      <c r="F14">
        <v>5</v>
      </c>
      <c r="G14">
        <v>3</v>
      </c>
      <c r="H14">
        <v>2</v>
      </c>
      <c r="I14">
        <v>2</v>
      </c>
      <c r="J14">
        <v>1</v>
      </c>
      <c r="K14">
        <v>4</v>
      </c>
      <c r="L14">
        <v>3</v>
      </c>
      <c r="M14">
        <v>1</v>
      </c>
      <c r="N14">
        <v>2</v>
      </c>
      <c r="O14">
        <v>5</v>
      </c>
      <c r="P14">
        <v>2</v>
      </c>
      <c r="S14">
        <f t="shared" si="0"/>
        <v>42</v>
      </c>
      <c r="T14">
        <f t="shared" si="1"/>
        <v>39</v>
      </c>
      <c r="U14" t="str">
        <f t="shared" si="2"/>
        <v>volt</v>
      </c>
      <c r="V14" t="str">
        <f t="shared" si="3"/>
        <v>Kiss János</v>
      </c>
      <c r="X14" s="13">
        <f t="shared" si="4"/>
        <v>2.8</v>
      </c>
    </row>
    <row r="15" spans="1:26" x14ac:dyDescent="0.25">
      <c r="A15" t="s">
        <v>13</v>
      </c>
      <c r="B15">
        <v>3</v>
      </c>
      <c r="C15">
        <v>1</v>
      </c>
      <c r="D15">
        <v>4</v>
      </c>
      <c r="E15">
        <v>5</v>
      </c>
      <c r="F15">
        <v>5</v>
      </c>
      <c r="G15">
        <v>1</v>
      </c>
      <c r="H15">
        <v>1</v>
      </c>
      <c r="I15">
        <v>1</v>
      </c>
      <c r="J15">
        <v>3</v>
      </c>
      <c r="K15">
        <v>1</v>
      </c>
      <c r="L15">
        <v>1</v>
      </c>
      <c r="M15">
        <v>1</v>
      </c>
      <c r="N15">
        <v>3</v>
      </c>
      <c r="O15">
        <v>4</v>
      </c>
      <c r="P15">
        <v>1</v>
      </c>
      <c r="S15">
        <f t="shared" si="0"/>
        <v>35</v>
      </c>
      <c r="T15">
        <f t="shared" si="1"/>
        <v>27</v>
      </c>
      <c r="U15" t="str">
        <f t="shared" si="2"/>
        <v>volt</v>
      </c>
      <c r="V15" t="str">
        <f t="shared" si="3"/>
        <v/>
      </c>
      <c r="X15" s="13">
        <f t="shared" si="4"/>
        <v>2.3333333333333335</v>
      </c>
    </row>
    <row r="16" spans="1:26" x14ac:dyDescent="0.25">
      <c r="A16" t="s">
        <v>14</v>
      </c>
      <c r="B16">
        <v>5</v>
      </c>
      <c r="C16">
        <v>2</v>
      </c>
      <c r="D16">
        <v>3</v>
      </c>
      <c r="E16">
        <v>4</v>
      </c>
      <c r="F16">
        <v>3</v>
      </c>
      <c r="G16">
        <v>3</v>
      </c>
      <c r="H16">
        <v>2</v>
      </c>
      <c r="I16">
        <v>4</v>
      </c>
      <c r="J16">
        <v>5</v>
      </c>
      <c r="K16">
        <v>2</v>
      </c>
      <c r="L16">
        <v>1</v>
      </c>
      <c r="M16">
        <v>3</v>
      </c>
      <c r="N16">
        <v>5</v>
      </c>
      <c r="O16">
        <v>4</v>
      </c>
      <c r="P16">
        <v>5</v>
      </c>
      <c r="S16">
        <f t="shared" si="0"/>
        <v>51</v>
      </c>
      <c r="T16">
        <f t="shared" si="1"/>
        <v>50</v>
      </c>
      <c r="U16" t="str">
        <f t="shared" si="2"/>
        <v>volt</v>
      </c>
      <c r="V16" t="str">
        <f t="shared" si="3"/>
        <v/>
      </c>
      <c r="X16" s="13">
        <f t="shared" si="4"/>
        <v>3.4</v>
      </c>
    </row>
    <row r="17" spans="1:24" x14ac:dyDescent="0.25">
      <c r="A17" t="s">
        <v>15</v>
      </c>
      <c r="B17">
        <v>4</v>
      </c>
      <c r="C17">
        <v>4</v>
      </c>
      <c r="D17">
        <v>1</v>
      </c>
      <c r="E17">
        <v>5</v>
      </c>
      <c r="F17">
        <v>5</v>
      </c>
      <c r="G17">
        <v>1</v>
      </c>
      <c r="H17">
        <v>5</v>
      </c>
      <c r="I17">
        <v>5</v>
      </c>
      <c r="J17">
        <v>5</v>
      </c>
      <c r="K17">
        <v>3</v>
      </c>
      <c r="L17">
        <v>2</v>
      </c>
      <c r="M17">
        <v>2</v>
      </c>
      <c r="N17">
        <v>3</v>
      </c>
      <c r="O17">
        <v>1</v>
      </c>
      <c r="P17">
        <v>4</v>
      </c>
      <c r="S17">
        <f t="shared" si="0"/>
        <v>50</v>
      </c>
      <c r="T17">
        <f t="shared" si="1"/>
        <v>47</v>
      </c>
      <c r="U17" t="str">
        <f t="shared" si="2"/>
        <v>volt</v>
      </c>
      <c r="V17" t="str">
        <f t="shared" si="3"/>
        <v/>
      </c>
      <c r="X17" s="13">
        <f t="shared" si="4"/>
        <v>3.3333333333333335</v>
      </c>
    </row>
    <row r="18" spans="1:24" x14ac:dyDescent="0.25">
      <c r="A18" t="s">
        <v>16</v>
      </c>
      <c r="B18">
        <v>2</v>
      </c>
      <c r="C18">
        <v>2</v>
      </c>
      <c r="D18">
        <v>3</v>
      </c>
      <c r="E18">
        <v>5</v>
      </c>
      <c r="F18">
        <v>4</v>
      </c>
      <c r="G18">
        <v>2</v>
      </c>
      <c r="H18">
        <v>2</v>
      </c>
      <c r="I18">
        <v>2</v>
      </c>
      <c r="J18">
        <v>2</v>
      </c>
      <c r="K18">
        <v>3</v>
      </c>
      <c r="L18">
        <v>5</v>
      </c>
      <c r="M18">
        <v>3</v>
      </c>
      <c r="N18">
        <v>1</v>
      </c>
      <c r="O18">
        <v>3</v>
      </c>
      <c r="P18">
        <v>1</v>
      </c>
      <c r="S18">
        <f t="shared" si="0"/>
        <v>40</v>
      </c>
      <c r="T18">
        <f t="shared" si="1"/>
        <v>38</v>
      </c>
      <c r="U18" t="str">
        <f t="shared" si="2"/>
        <v>volt</v>
      </c>
      <c r="V18" t="str">
        <f t="shared" si="3"/>
        <v/>
      </c>
      <c r="X18" s="13">
        <f t="shared" si="4"/>
        <v>2.6666666666666665</v>
      </c>
    </row>
    <row r="19" spans="1:24" x14ac:dyDescent="0.25">
      <c r="A19" t="s">
        <v>17</v>
      </c>
      <c r="B19">
        <v>3</v>
      </c>
      <c r="C19">
        <v>2</v>
      </c>
      <c r="D19">
        <v>2</v>
      </c>
      <c r="E19">
        <v>5</v>
      </c>
      <c r="F19">
        <v>3</v>
      </c>
      <c r="G19">
        <v>5</v>
      </c>
      <c r="H19">
        <v>2</v>
      </c>
      <c r="I19">
        <v>4</v>
      </c>
      <c r="J19">
        <v>1</v>
      </c>
      <c r="K19">
        <v>5</v>
      </c>
      <c r="L19">
        <v>5</v>
      </c>
      <c r="M19">
        <v>5</v>
      </c>
      <c r="N19">
        <v>3</v>
      </c>
      <c r="O19">
        <v>4</v>
      </c>
      <c r="P19">
        <v>3</v>
      </c>
      <c r="S19">
        <f t="shared" si="0"/>
        <v>52</v>
      </c>
      <c r="T19">
        <f t="shared" si="1"/>
        <v>51</v>
      </c>
      <c r="U19" t="str">
        <f t="shared" si="2"/>
        <v>volt</v>
      </c>
      <c r="V19" t="str">
        <f t="shared" si="3"/>
        <v/>
      </c>
      <c r="X19" s="13">
        <f t="shared" si="4"/>
        <v>3.4666666666666668</v>
      </c>
    </row>
    <row r="20" spans="1:24" x14ac:dyDescent="0.25">
      <c r="A20" t="s">
        <v>18</v>
      </c>
      <c r="B20">
        <v>3</v>
      </c>
      <c r="C20">
        <v>4</v>
      </c>
      <c r="D20">
        <v>3</v>
      </c>
      <c r="E20">
        <v>2</v>
      </c>
      <c r="F20">
        <v>3</v>
      </c>
      <c r="G20">
        <v>5</v>
      </c>
      <c r="H20">
        <v>5</v>
      </c>
      <c r="I20">
        <v>5</v>
      </c>
      <c r="J20">
        <v>3</v>
      </c>
      <c r="K20">
        <v>3</v>
      </c>
      <c r="L20">
        <v>4</v>
      </c>
      <c r="M20">
        <v>5</v>
      </c>
      <c r="N20">
        <v>2</v>
      </c>
      <c r="O20">
        <v>4</v>
      </c>
      <c r="P20">
        <v>5</v>
      </c>
      <c r="S20">
        <f t="shared" si="0"/>
        <v>56</v>
      </c>
      <c r="T20">
        <f t="shared" si="1"/>
        <v>56</v>
      </c>
      <c r="U20" t="str">
        <f t="shared" si="2"/>
        <v>nem volt</v>
      </c>
      <c r="V20" t="str">
        <f t="shared" si="3"/>
        <v>Németh Helga</v>
      </c>
      <c r="X20" s="13">
        <f t="shared" si="4"/>
        <v>3.7333333333333334</v>
      </c>
    </row>
    <row r="21" spans="1:24" x14ac:dyDescent="0.25">
      <c r="A21" t="s">
        <v>19</v>
      </c>
      <c r="B21">
        <v>2</v>
      </c>
      <c r="C21">
        <v>3</v>
      </c>
      <c r="D21">
        <v>1</v>
      </c>
      <c r="E21">
        <v>2</v>
      </c>
      <c r="F21">
        <v>4</v>
      </c>
      <c r="G21">
        <v>3</v>
      </c>
      <c r="H21">
        <v>5</v>
      </c>
      <c r="I21">
        <v>1</v>
      </c>
      <c r="J21">
        <v>5</v>
      </c>
      <c r="K21">
        <v>4</v>
      </c>
      <c r="L21">
        <v>5</v>
      </c>
      <c r="M21">
        <v>3</v>
      </c>
      <c r="N21">
        <v>5</v>
      </c>
      <c r="O21">
        <v>2</v>
      </c>
      <c r="P21">
        <v>4</v>
      </c>
      <c r="S21">
        <f t="shared" si="0"/>
        <v>49</v>
      </c>
      <c r="T21">
        <f t="shared" si="1"/>
        <v>47</v>
      </c>
      <c r="U21" t="str">
        <f t="shared" si="2"/>
        <v>volt</v>
      </c>
      <c r="V21" t="str">
        <f t="shared" si="3"/>
        <v>Oláh Flóra</v>
      </c>
      <c r="X21" s="13">
        <f t="shared" si="4"/>
        <v>3.2666666666666666</v>
      </c>
    </row>
    <row r="22" spans="1:24" x14ac:dyDescent="0.25">
      <c r="A22" t="s">
        <v>20</v>
      </c>
      <c r="B22">
        <v>4</v>
      </c>
      <c r="C22">
        <v>4</v>
      </c>
      <c r="D22">
        <v>1</v>
      </c>
      <c r="E22">
        <v>5</v>
      </c>
      <c r="F22">
        <v>2</v>
      </c>
      <c r="G22">
        <v>4</v>
      </c>
      <c r="H22">
        <v>2</v>
      </c>
      <c r="I22">
        <v>5</v>
      </c>
      <c r="J22">
        <v>5</v>
      </c>
      <c r="K22">
        <v>2</v>
      </c>
      <c r="L22">
        <v>5</v>
      </c>
      <c r="M22">
        <v>5</v>
      </c>
      <c r="N22">
        <v>4</v>
      </c>
      <c r="O22">
        <v>2</v>
      </c>
      <c r="P22">
        <v>5</v>
      </c>
      <c r="S22">
        <f t="shared" si="0"/>
        <v>55</v>
      </c>
      <c r="T22">
        <f t="shared" si="1"/>
        <v>54</v>
      </c>
      <c r="U22" t="str">
        <f t="shared" si="2"/>
        <v>volt</v>
      </c>
      <c r="V22" t="str">
        <f t="shared" si="3"/>
        <v>Papp Péter</v>
      </c>
      <c r="X22" s="13">
        <f t="shared" si="4"/>
        <v>3.6666666666666665</v>
      </c>
    </row>
    <row r="23" spans="1:24" x14ac:dyDescent="0.25">
      <c r="A23" t="s">
        <v>21</v>
      </c>
      <c r="B23">
        <v>2</v>
      </c>
      <c r="C23">
        <v>1</v>
      </c>
      <c r="D23">
        <v>5</v>
      </c>
      <c r="E23">
        <v>2</v>
      </c>
      <c r="F23">
        <v>3</v>
      </c>
      <c r="G23">
        <v>5</v>
      </c>
      <c r="H23">
        <v>2</v>
      </c>
      <c r="I23">
        <v>3</v>
      </c>
      <c r="J23">
        <v>5</v>
      </c>
      <c r="K23">
        <v>1</v>
      </c>
      <c r="L23">
        <v>4</v>
      </c>
      <c r="M23">
        <v>3</v>
      </c>
      <c r="N23">
        <v>2</v>
      </c>
      <c r="O23">
        <v>1</v>
      </c>
      <c r="P23">
        <v>5</v>
      </c>
      <c r="S23">
        <f t="shared" si="0"/>
        <v>44</v>
      </c>
      <c r="T23">
        <f t="shared" si="1"/>
        <v>41</v>
      </c>
      <c r="U23" t="str">
        <f t="shared" si="2"/>
        <v>volt</v>
      </c>
      <c r="V23" t="str">
        <f t="shared" si="3"/>
        <v>Rácz Jenő</v>
      </c>
      <c r="X23" s="13">
        <f t="shared" si="4"/>
        <v>2.9333333333333331</v>
      </c>
    </row>
    <row r="24" spans="1:24" x14ac:dyDescent="0.25">
      <c r="A24" t="s">
        <v>48</v>
      </c>
      <c r="B24">
        <v>1</v>
      </c>
      <c r="C24">
        <v>2</v>
      </c>
      <c r="D24">
        <v>2</v>
      </c>
      <c r="E24">
        <v>4</v>
      </c>
      <c r="F24">
        <v>5</v>
      </c>
      <c r="G24">
        <v>3</v>
      </c>
      <c r="H24">
        <v>3</v>
      </c>
      <c r="I24">
        <v>1</v>
      </c>
      <c r="J24">
        <v>4</v>
      </c>
      <c r="K24">
        <v>1</v>
      </c>
      <c r="L24">
        <v>1</v>
      </c>
      <c r="M24">
        <v>3</v>
      </c>
      <c r="N24">
        <v>5</v>
      </c>
      <c r="O24">
        <v>3</v>
      </c>
      <c r="P24">
        <v>3</v>
      </c>
      <c r="S24">
        <f t="shared" si="0"/>
        <v>41</v>
      </c>
      <c r="T24">
        <f t="shared" si="1"/>
        <v>37</v>
      </c>
      <c r="U24" t="str">
        <f t="shared" si="2"/>
        <v>volt</v>
      </c>
      <c r="V24" t="str">
        <f t="shared" si="3"/>
        <v>Simon István</v>
      </c>
      <c r="X24" s="13">
        <f t="shared" si="4"/>
        <v>2.7333333333333334</v>
      </c>
    </row>
    <row r="25" spans="1:24" x14ac:dyDescent="0.25">
      <c r="A25" t="s">
        <v>22</v>
      </c>
      <c r="B25">
        <v>1</v>
      </c>
      <c r="C25">
        <v>2</v>
      </c>
      <c r="D25">
        <v>3</v>
      </c>
      <c r="E25">
        <v>5</v>
      </c>
      <c r="F25">
        <v>2</v>
      </c>
      <c r="G25">
        <v>3</v>
      </c>
      <c r="H25">
        <v>3</v>
      </c>
      <c r="I25">
        <v>2</v>
      </c>
      <c r="J25">
        <v>3</v>
      </c>
      <c r="K25">
        <v>4</v>
      </c>
      <c r="L25">
        <v>5</v>
      </c>
      <c r="M25">
        <v>3</v>
      </c>
      <c r="N25">
        <v>5</v>
      </c>
      <c r="O25">
        <v>4</v>
      </c>
      <c r="P25">
        <v>1</v>
      </c>
      <c r="S25">
        <f t="shared" si="0"/>
        <v>46</v>
      </c>
      <c r="T25">
        <f t="shared" si="1"/>
        <v>44</v>
      </c>
      <c r="U25" t="str">
        <f t="shared" si="2"/>
        <v>volt</v>
      </c>
      <c r="V25" t="str">
        <f t="shared" si="3"/>
        <v/>
      </c>
      <c r="X25" s="13">
        <f t="shared" si="4"/>
        <v>3.0666666666666669</v>
      </c>
    </row>
    <row r="26" spans="1:24" x14ac:dyDescent="0.25">
      <c r="A26" t="s">
        <v>23</v>
      </c>
      <c r="B26">
        <v>2</v>
      </c>
      <c r="C26">
        <v>1</v>
      </c>
      <c r="D26">
        <v>3</v>
      </c>
      <c r="E26">
        <v>2</v>
      </c>
      <c r="F26">
        <v>3</v>
      </c>
      <c r="G26">
        <v>3</v>
      </c>
      <c r="H26">
        <v>3</v>
      </c>
      <c r="I26">
        <v>3</v>
      </c>
      <c r="J26">
        <v>3</v>
      </c>
      <c r="K26">
        <v>1</v>
      </c>
      <c r="L26">
        <v>5</v>
      </c>
      <c r="M26">
        <v>4</v>
      </c>
      <c r="N26">
        <v>2</v>
      </c>
      <c r="O26">
        <v>4</v>
      </c>
      <c r="P26">
        <v>3</v>
      </c>
      <c r="S26">
        <f t="shared" si="0"/>
        <v>42</v>
      </c>
      <c r="T26">
        <f t="shared" si="1"/>
        <v>40</v>
      </c>
      <c r="U26" t="str">
        <f t="shared" si="2"/>
        <v>volt</v>
      </c>
      <c r="V26" t="str">
        <f t="shared" si="3"/>
        <v>Takács Eszter</v>
      </c>
      <c r="X26" s="13">
        <f t="shared" si="4"/>
        <v>2.8</v>
      </c>
    </row>
    <row r="27" spans="1:24" x14ac:dyDescent="0.25">
      <c r="A27" t="s">
        <v>24</v>
      </c>
      <c r="B27">
        <v>3</v>
      </c>
      <c r="C27">
        <v>1</v>
      </c>
      <c r="D27">
        <v>3</v>
      </c>
      <c r="E27">
        <v>1</v>
      </c>
      <c r="F27">
        <v>5</v>
      </c>
      <c r="G27">
        <v>4</v>
      </c>
      <c r="H27">
        <v>5</v>
      </c>
      <c r="I27">
        <v>1</v>
      </c>
      <c r="J27">
        <v>1</v>
      </c>
      <c r="K27">
        <v>3</v>
      </c>
      <c r="L27">
        <v>4</v>
      </c>
      <c r="M27">
        <v>3</v>
      </c>
      <c r="N27">
        <v>1</v>
      </c>
      <c r="O27">
        <v>5</v>
      </c>
      <c r="P27">
        <v>2</v>
      </c>
      <c r="S27">
        <f t="shared" si="0"/>
        <v>42</v>
      </c>
      <c r="T27">
        <f t="shared" si="1"/>
        <v>37</v>
      </c>
      <c r="U27" t="str">
        <f t="shared" si="2"/>
        <v>volt</v>
      </c>
      <c r="V27" t="str">
        <f t="shared" si="3"/>
        <v/>
      </c>
      <c r="X27" s="13">
        <f t="shared" si="4"/>
        <v>2.8</v>
      </c>
    </row>
    <row r="28" spans="1:24" x14ac:dyDescent="0.25">
      <c r="A28" t="s">
        <v>25</v>
      </c>
      <c r="B28">
        <v>4</v>
      </c>
      <c r="C28">
        <v>2</v>
      </c>
      <c r="D28">
        <v>4</v>
      </c>
      <c r="E28">
        <v>2</v>
      </c>
      <c r="F28">
        <v>1</v>
      </c>
      <c r="G28">
        <v>5</v>
      </c>
      <c r="H28">
        <v>1</v>
      </c>
      <c r="I28">
        <v>4</v>
      </c>
      <c r="J28">
        <v>1</v>
      </c>
      <c r="K28">
        <v>4</v>
      </c>
      <c r="L28">
        <v>2</v>
      </c>
      <c r="M28">
        <v>1</v>
      </c>
      <c r="N28">
        <v>3</v>
      </c>
      <c r="O28">
        <v>1</v>
      </c>
      <c r="P28">
        <v>3</v>
      </c>
      <c r="S28">
        <f t="shared" si="0"/>
        <v>38</v>
      </c>
      <c r="T28">
        <f t="shared" si="1"/>
        <v>33</v>
      </c>
      <c r="U28" t="str">
        <f t="shared" si="2"/>
        <v>volt</v>
      </c>
      <c r="V28" t="str">
        <f t="shared" si="3"/>
        <v/>
      </c>
      <c r="X28" s="13">
        <f t="shared" si="4"/>
        <v>2.5333333333333332</v>
      </c>
    </row>
    <row r="29" spans="1:24" x14ac:dyDescent="0.25">
      <c r="A29" t="s">
        <v>26</v>
      </c>
      <c r="B29">
        <v>3</v>
      </c>
      <c r="C29">
        <v>2</v>
      </c>
      <c r="D29">
        <v>4</v>
      </c>
      <c r="E29">
        <v>1</v>
      </c>
      <c r="F29">
        <v>4</v>
      </c>
      <c r="G29">
        <v>1</v>
      </c>
      <c r="H29">
        <v>2</v>
      </c>
      <c r="I29">
        <v>2</v>
      </c>
      <c r="J29">
        <v>4</v>
      </c>
      <c r="K29">
        <v>4</v>
      </c>
      <c r="L29">
        <v>1</v>
      </c>
      <c r="M29">
        <v>3</v>
      </c>
      <c r="N29">
        <v>2</v>
      </c>
      <c r="O29">
        <v>5</v>
      </c>
      <c r="P29">
        <v>4</v>
      </c>
      <c r="S29">
        <f t="shared" si="0"/>
        <v>42</v>
      </c>
      <c r="T29">
        <f t="shared" si="1"/>
        <v>39</v>
      </c>
      <c r="U29" t="str">
        <f t="shared" si="2"/>
        <v>volt</v>
      </c>
      <c r="V29" t="str">
        <f t="shared" si="3"/>
        <v>Vicc Elek</v>
      </c>
      <c r="X29" s="13">
        <f t="shared" si="4"/>
        <v>2.8</v>
      </c>
    </row>
    <row r="30" spans="1:24" x14ac:dyDescent="0.25">
      <c r="A30" t="s">
        <v>27</v>
      </c>
      <c r="B30">
        <v>1</v>
      </c>
      <c r="C30">
        <v>5</v>
      </c>
      <c r="D30">
        <v>4</v>
      </c>
      <c r="E30">
        <v>5</v>
      </c>
      <c r="F30">
        <v>2</v>
      </c>
      <c r="G30">
        <v>1</v>
      </c>
      <c r="H30">
        <v>5</v>
      </c>
      <c r="I30">
        <v>1</v>
      </c>
      <c r="J30">
        <v>5</v>
      </c>
      <c r="K30">
        <v>5</v>
      </c>
      <c r="L30">
        <v>1</v>
      </c>
      <c r="M30">
        <v>5</v>
      </c>
      <c r="N30">
        <v>2</v>
      </c>
      <c r="O30">
        <v>4</v>
      </c>
      <c r="P30">
        <v>1</v>
      </c>
      <c r="S30">
        <f t="shared" si="0"/>
        <v>47</v>
      </c>
      <c r="T30">
        <f t="shared" si="1"/>
        <v>42</v>
      </c>
      <c r="U30" t="str">
        <f t="shared" si="2"/>
        <v>volt</v>
      </c>
      <c r="V30" t="str">
        <f t="shared" si="3"/>
        <v/>
      </c>
      <c r="X30" s="13">
        <f t="shared" si="4"/>
        <v>3.1333333333333333</v>
      </c>
    </row>
    <row r="31" spans="1:24" x14ac:dyDescent="0.25">
      <c r="A31" t="s">
        <v>28</v>
      </c>
      <c r="B31">
        <v>2</v>
      </c>
      <c r="C31">
        <v>4</v>
      </c>
      <c r="D31">
        <v>2</v>
      </c>
      <c r="E31">
        <v>2</v>
      </c>
      <c r="F31">
        <v>1</v>
      </c>
      <c r="G31">
        <v>2</v>
      </c>
      <c r="H31">
        <v>4</v>
      </c>
      <c r="I31">
        <v>5</v>
      </c>
      <c r="J31">
        <v>5</v>
      </c>
      <c r="K31">
        <v>4</v>
      </c>
      <c r="L31">
        <v>5</v>
      </c>
      <c r="M31">
        <v>3</v>
      </c>
      <c r="N31">
        <v>5</v>
      </c>
      <c r="O31">
        <v>1</v>
      </c>
      <c r="P31">
        <v>1</v>
      </c>
      <c r="S31">
        <f t="shared" si="0"/>
        <v>46</v>
      </c>
      <c r="T31">
        <f t="shared" si="1"/>
        <v>43</v>
      </c>
      <c r="U31" t="str">
        <f t="shared" si="2"/>
        <v>volt</v>
      </c>
      <c r="V31" t="str">
        <f t="shared" si="3"/>
        <v/>
      </c>
      <c r="X31" s="13">
        <f t="shared" si="4"/>
        <v>3.0666666666666669</v>
      </c>
    </row>
    <row r="34" spans="17:17" x14ac:dyDescent="0.25">
      <c r="Q34">
        <f>SUMIF(A2:A31,"A*",T2:T31)</f>
        <v>80</v>
      </c>
    </row>
  </sheetData>
  <mergeCells count="5">
    <mergeCell ref="B1:D1"/>
    <mergeCell ref="E1:G1"/>
    <mergeCell ref="H1:J1"/>
    <mergeCell ref="K1:M1"/>
    <mergeCell ref="N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FD1FD-8AA1-4786-AA40-D7F40F159471}">
  <dimension ref="A1:Q40"/>
  <sheetViews>
    <sheetView topLeftCell="D1" zoomScale="120" zoomScaleNormal="120" workbookViewId="0">
      <selection activeCell="M1" activeCellId="1" sqref="J1:K2 M1:M2"/>
    </sheetView>
  </sheetViews>
  <sheetFormatPr defaultRowHeight="15" x14ac:dyDescent="0.25"/>
  <cols>
    <col min="1" max="1" width="19.5703125" bestFit="1" customWidth="1"/>
    <col min="12" max="12" width="26.42578125" bestFit="1" customWidth="1"/>
    <col min="17" max="17" width="46.42578125" bestFit="1" customWidth="1"/>
  </cols>
  <sheetData>
    <row r="1" spans="1:17" x14ac:dyDescent="0.25">
      <c r="A1" t="s">
        <v>30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  <c r="G1" t="s">
        <v>40</v>
      </c>
      <c r="H1" t="s">
        <v>41</v>
      </c>
      <c r="J1" t="s">
        <v>32</v>
      </c>
      <c r="K1" t="s">
        <v>33</v>
      </c>
      <c r="L1" t="s">
        <v>52</v>
      </c>
      <c r="M1" t="s">
        <v>34</v>
      </c>
      <c r="N1" t="s">
        <v>59</v>
      </c>
    </row>
    <row r="2" spans="1:17" ht="15.75" x14ac:dyDescent="0.25">
      <c r="A2" s="1" t="s">
        <v>42</v>
      </c>
      <c r="B2" s="3">
        <v>1</v>
      </c>
      <c r="C2" s="3">
        <v>1</v>
      </c>
      <c r="D2" s="3"/>
      <c r="E2" s="3"/>
      <c r="F2" s="3" t="s">
        <v>31</v>
      </c>
      <c r="G2" s="3"/>
      <c r="H2" s="3" t="s">
        <v>31</v>
      </c>
      <c r="J2">
        <f>COUNT(B2:H2)</f>
        <v>2</v>
      </c>
      <c r="K2">
        <f>COUNTA(B2:H2)-J2</f>
        <v>2</v>
      </c>
      <c r="L2">
        <f>COUNTIF(B2:H2,"X")</f>
        <v>2</v>
      </c>
      <c r="M2">
        <f>COUNTBLANK(B2:H2)</f>
        <v>3</v>
      </c>
    </row>
    <row r="3" spans="1:17" ht="15.75" x14ac:dyDescent="0.25">
      <c r="A3" s="1" t="s">
        <v>1</v>
      </c>
      <c r="B3" s="3"/>
      <c r="C3" s="3"/>
      <c r="D3" s="3">
        <v>1</v>
      </c>
      <c r="E3" s="3">
        <v>1</v>
      </c>
      <c r="F3" s="3" t="s">
        <v>31</v>
      </c>
      <c r="G3" s="3" t="s">
        <v>31</v>
      </c>
      <c r="H3" s="3"/>
      <c r="J3">
        <f t="shared" ref="J3:J31" si="0">COUNT(B3:H3)</f>
        <v>2</v>
      </c>
      <c r="K3">
        <f t="shared" ref="K3:K31" si="1">COUNTA(B3:H3)-J3</f>
        <v>2</v>
      </c>
      <c r="L3">
        <f t="shared" ref="L3:L31" si="2">COUNTIF(B3:H3,"X")</f>
        <v>2</v>
      </c>
      <c r="M3">
        <f t="shared" ref="M3:M31" si="3">COUNTBLANK(B3:H3)</f>
        <v>3</v>
      </c>
    </row>
    <row r="4" spans="1:17" ht="15.75" x14ac:dyDescent="0.25">
      <c r="A4" s="1" t="s">
        <v>2</v>
      </c>
      <c r="B4" s="3" t="s">
        <v>31</v>
      </c>
      <c r="C4" s="3" t="s">
        <v>31</v>
      </c>
      <c r="D4" s="3"/>
      <c r="E4" s="3">
        <v>1</v>
      </c>
      <c r="F4" s="3" t="s">
        <v>31</v>
      </c>
      <c r="G4" s="3">
        <v>1</v>
      </c>
      <c r="H4" s="3"/>
      <c r="J4">
        <f t="shared" si="0"/>
        <v>2</v>
      </c>
      <c r="K4">
        <f t="shared" si="1"/>
        <v>3</v>
      </c>
      <c r="L4">
        <f t="shared" si="2"/>
        <v>3</v>
      </c>
      <c r="M4">
        <f t="shared" si="3"/>
        <v>2</v>
      </c>
    </row>
    <row r="5" spans="1:17" ht="15.75" x14ac:dyDescent="0.25">
      <c r="A5" s="2" t="s">
        <v>3</v>
      </c>
      <c r="B5" s="3">
        <v>1</v>
      </c>
      <c r="C5" s="3"/>
      <c r="D5" s="3"/>
      <c r="E5" s="3"/>
      <c r="F5" s="3">
        <v>1</v>
      </c>
      <c r="G5" s="3">
        <v>1</v>
      </c>
      <c r="H5" s="3" t="s">
        <v>31</v>
      </c>
      <c r="J5">
        <f t="shared" si="0"/>
        <v>3</v>
      </c>
      <c r="K5">
        <f t="shared" si="1"/>
        <v>1</v>
      </c>
      <c r="L5">
        <f t="shared" si="2"/>
        <v>1</v>
      </c>
      <c r="M5">
        <f t="shared" si="3"/>
        <v>3</v>
      </c>
      <c r="Q5" t="s">
        <v>60</v>
      </c>
    </row>
    <row r="6" spans="1:17" ht="15.75" x14ac:dyDescent="0.25">
      <c r="A6" s="1" t="s">
        <v>4</v>
      </c>
      <c r="B6" s="3">
        <v>1</v>
      </c>
      <c r="C6" s="3" t="s">
        <v>31</v>
      </c>
      <c r="D6" s="3" t="s">
        <v>31</v>
      </c>
      <c r="E6" s="3" t="s">
        <v>31</v>
      </c>
      <c r="F6" s="3">
        <v>1</v>
      </c>
      <c r="G6" s="3" t="s">
        <v>31</v>
      </c>
      <c r="H6" s="3"/>
      <c r="J6">
        <f t="shared" si="0"/>
        <v>2</v>
      </c>
      <c r="K6">
        <f t="shared" si="1"/>
        <v>4</v>
      </c>
      <c r="L6">
        <f t="shared" si="2"/>
        <v>4</v>
      </c>
      <c r="M6">
        <f t="shared" si="3"/>
        <v>1</v>
      </c>
      <c r="Q6" t="s">
        <v>61</v>
      </c>
    </row>
    <row r="7" spans="1:17" ht="15.75" x14ac:dyDescent="0.25">
      <c r="A7" s="2" t="s">
        <v>5</v>
      </c>
      <c r="B7" s="3">
        <v>1</v>
      </c>
      <c r="C7" s="3"/>
      <c r="D7" s="3" t="s">
        <v>31</v>
      </c>
      <c r="E7" s="3"/>
      <c r="F7" s="3" t="s">
        <v>31</v>
      </c>
      <c r="G7" s="3"/>
      <c r="H7" s="3" t="s">
        <v>31</v>
      </c>
      <c r="J7">
        <f t="shared" si="0"/>
        <v>1</v>
      </c>
      <c r="K7">
        <f t="shared" si="1"/>
        <v>3</v>
      </c>
      <c r="L7">
        <f t="shared" si="2"/>
        <v>3</v>
      </c>
      <c r="M7">
        <f t="shared" si="3"/>
        <v>3</v>
      </c>
      <c r="Q7" t="s">
        <v>62</v>
      </c>
    </row>
    <row r="8" spans="1:17" ht="15.75" x14ac:dyDescent="0.25">
      <c r="A8" s="1" t="s">
        <v>6</v>
      </c>
      <c r="B8" s="3"/>
      <c r="C8" s="3">
        <v>1</v>
      </c>
      <c r="D8" s="3">
        <v>1</v>
      </c>
      <c r="E8" s="3">
        <v>1</v>
      </c>
      <c r="F8" s="3" t="s">
        <v>31</v>
      </c>
      <c r="G8" s="3"/>
      <c r="H8" s="3"/>
      <c r="J8">
        <f t="shared" si="0"/>
        <v>3</v>
      </c>
      <c r="K8">
        <f t="shared" si="1"/>
        <v>1</v>
      </c>
      <c r="L8">
        <f t="shared" si="2"/>
        <v>1</v>
      </c>
      <c r="M8">
        <f t="shared" si="3"/>
        <v>3</v>
      </c>
      <c r="Q8" t="s">
        <v>63</v>
      </c>
    </row>
    <row r="9" spans="1:17" ht="15.75" x14ac:dyDescent="0.25">
      <c r="A9" s="1" t="s">
        <v>7</v>
      </c>
      <c r="B9" s="3">
        <v>1</v>
      </c>
      <c r="C9" s="3">
        <v>1</v>
      </c>
      <c r="D9" s="3"/>
      <c r="E9" s="3" t="s">
        <v>31</v>
      </c>
      <c r="F9" s="3" t="s">
        <v>31</v>
      </c>
      <c r="G9" s="3" t="s">
        <v>31</v>
      </c>
      <c r="H9" s="3">
        <v>1</v>
      </c>
      <c r="J9">
        <f t="shared" si="0"/>
        <v>3</v>
      </c>
      <c r="K9">
        <f t="shared" si="1"/>
        <v>3</v>
      </c>
      <c r="L9">
        <f t="shared" si="2"/>
        <v>3</v>
      </c>
      <c r="M9">
        <f t="shared" si="3"/>
        <v>1</v>
      </c>
      <c r="Q9" t="s">
        <v>64</v>
      </c>
    </row>
    <row r="10" spans="1:17" ht="15.75" x14ac:dyDescent="0.25">
      <c r="A10" s="1" t="s">
        <v>8</v>
      </c>
      <c r="B10" s="3"/>
      <c r="C10" s="3" t="s">
        <v>31</v>
      </c>
      <c r="D10" s="3"/>
      <c r="E10" s="3" t="s">
        <v>31</v>
      </c>
      <c r="F10" s="3">
        <v>1</v>
      </c>
      <c r="G10" s="3"/>
      <c r="H10" s="3" t="s">
        <v>31</v>
      </c>
      <c r="J10">
        <f t="shared" si="0"/>
        <v>1</v>
      </c>
      <c r="K10">
        <f t="shared" si="1"/>
        <v>3</v>
      </c>
      <c r="L10">
        <f t="shared" si="2"/>
        <v>3</v>
      </c>
      <c r="M10">
        <f t="shared" si="3"/>
        <v>3</v>
      </c>
      <c r="Q10" t="s">
        <v>65</v>
      </c>
    </row>
    <row r="11" spans="1:17" ht="15.75" x14ac:dyDescent="0.25">
      <c r="A11" s="1" t="s">
        <v>9</v>
      </c>
      <c r="B11" s="3">
        <v>1</v>
      </c>
      <c r="C11" s="3"/>
      <c r="D11" s="3">
        <v>1</v>
      </c>
      <c r="E11" s="3" t="s">
        <v>31</v>
      </c>
      <c r="F11" s="3">
        <v>1</v>
      </c>
      <c r="G11" s="3" t="s">
        <v>31</v>
      </c>
      <c r="H11" s="3"/>
      <c r="J11">
        <f t="shared" si="0"/>
        <v>3</v>
      </c>
      <c r="K11">
        <f t="shared" si="1"/>
        <v>2</v>
      </c>
      <c r="L11">
        <f t="shared" si="2"/>
        <v>2</v>
      </c>
      <c r="M11">
        <f t="shared" si="3"/>
        <v>2</v>
      </c>
    </row>
    <row r="12" spans="1:17" ht="15.75" x14ac:dyDescent="0.25">
      <c r="A12" s="1" t="s">
        <v>10</v>
      </c>
      <c r="B12" s="3"/>
      <c r="C12" s="3">
        <v>1</v>
      </c>
      <c r="D12" s="3">
        <v>1</v>
      </c>
      <c r="E12" s="3">
        <v>1</v>
      </c>
      <c r="F12" s="3"/>
      <c r="G12" s="3"/>
      <c r="H12" s="3">
        <v>1</v>
      </c>
      <c r="J12">
        <f t="shared" si="0"/>
        <v>4</v>
      </c>
      <c r="K12">
        <f t="shared" si="1"/>
        <v>0</v>
      </c>
      <c r="L12">
        <f t="shared" si="2"/>
        <v>0</v>
      </c>
      <c r="M12">
        <f t="shared" si="3"/>
        <v>3</v>
      </c>
    </row>
    <row r="13" spans="1:17" ht="15.75" x14ac:dyDescent="0.25">
      <c r="A13" s="2" t="s">
        <v>11</v>
      </c>
      <c r="B13" s="3">
        <v>1</v>
      </c>
      <c r="C13" s="3" t="s">
        <v>31</v>
      </c>
      <c r="D13" s="3" t="s">
        <v>31</v>
      </c>
      <c r="E13" s="3"/>
      <c r="F13" s="3" t="s">
        <v>31</v>
      </c>
      <c r="G13" s="3"/>
      <c r="H13" s="3" t="s">
        <v>31</v>
      </c>
      <c r="J13">
        <f t="shared" si="0"/>
        <v>1</v>
      </c>
      <c r="K13">
        <f t="shared" si="1"/>
        <v>4</v>
      </c>
      <c r="L13">
        <f t="shared" si="2"/>
        <v>4</v>
      </c>
      <c r="M13">
        <f t="shared" si="3"/>
        <v>2</v>
      </c>
    </row>
    <row r="14" spans="1:17" ht="15.75" x14ac:dyDescent="0.25">
      <c r="A14" s="1" t="s">
        <v>12</v>
      </c>
      <c r="B14" s="3">
        <v>1</v>
      </c>
      <c r="C14" s="3"/>
      <c r="D14" s="3">
        <v>1</v>
      </c>
      <c r="E14" s="3" t="s">
        <v>31</v>
      </c>
      <c r="F14" s="3"/>
      <c r="G14" s="3" t="s">
        <v>31</v>
      </c>
      <c r="H14" s="3" t="s">
        <v>31</v>
      </c>
      <c r="J14">
        <f t="shared" si="0"/>
        <v>2</v>
      </c>
      <c r="K14">
        <f t="shared" si="1"/>
        <v>3</v>
      </c>
      <c r="L14">
        <f t="shared" si="2"/>
        <v>3</v>
      </c>
      <c r="M14">
        <f t="shared" si="3"/>
        <v>2</v>
      </c>
      <c r="Q14" t="s">
        <v>66</v>
      </c>
    </row>
    <row r="15" spans="1:17" ht="15.75" x14ac:dyDescent="0.25">
      <c r="A15" s="1" t="s">
        <v>13</v>
      </c>
      <c r="B15" s="3">
        <v>1</v>
      </c>
      <c r="C15" s="3">
        <v>1</v>
      </c>
      <c r="D15" s="3">
        <v>1</v>
      </c>
      <c r="E15" s="3"/>
      <c r="F15" s="3">
        <v>1</v>
      </c>
      <c r="G15" s="3" t="s">
        <v>31</v>
      </c>
      <c r="H15" s="3">
        <v>1</v>
      </c>
      <c r="J15">
        <f t="shared" si="0"/>
        <v>5</v>
      </c>
      <c r="K15">
        <f t="shared" si="1"/>
        <v>1</v>
      </c>
      <c r="L15">
        <f t="shared" si="2"/>
        <v>1</v>
      </c>
      <c r="M15">
        <f t="shared" si="3"/>
        <v>1</v>
      </c>
      <c r="Q15" t="s">
        <v>67</v>
      </c>
    </row>
    <row r="16" spans="1:17" ht="15.75" x14ac:dyDescent="0.25">
      <c r="A16" s="1" t="s">
        <v>14</v>
      </c>
      <c r="B16" s="3">
        <v>1</v>
      </c>
      <c r="C16" s="3" t="s">
        <v>31</v>
      </c>
      <c r="D16" s="3">
        <v>1</v>
      </c>
      <c r="E16" s="3">
        <v>1</v>
      </c>
      <c r="F16" s="3" t="s">
        <v>31</v>
      </c>
      <c r="G16" s="3" t="s">
        <v>31</v>
      </c>
      <c r="H16" s="3">
        <v>1</v>
      </c>
      <c r="J16">
        <f t="shared" si="0"/>
        <v>4</v>
      </c>
      <c r="K16">
        <f t="shared" si="1"/>
        <v>3</v>
      </c>
      <c r="L16">
        <f t="shared" si="2"/>
        <v>3</v>
      </c>
      <c r="M16">
        <f t="shared" si="3"/>
        <v>0</v>
      </c>
      <c r="Q16" t="s">
        <v>68</v>
      </c>
    </row>
    <row r="17" spans="1:13" ht="15.75" x14ac:dyDescent="0.25">
      <c r="A17" s="1" t="s">
        <v>15</v>
      </c>
      <c r="B17" s="3"/>
      <c r="C17" s="3">
        <v>1</v>
      </c>
      <c r="D17" s="3">
        <v>1</v>
      </c>
      <c r="E17" s="3" t="s">
        <v>31</v>
      </c>
      <c r="F17" s="3"/>
      <c r="G17" s="3">
        <v>1</v>
      </c>
      <c r="H17" s="3">
        <v>1</v>
      </c>
      <c r="J17">
        <f t="shared" si="0"/>
        <v>4</v>
      </c>
      <c r="K17">
        <f t="shared" si="1"/>
        <v>1</v>
      </c>
      <c r="L17">
        <f t="shared" si="2"/>
        <v>1</v>
      </c>
      <c r="M17">
        <f t="shared" si="3"/>
        <v>2</v>
      </c>
    </row>
    <row r="18" spans="1:13" ht="15.75" x14ac:dyDescent="0.25">
      <c r="A18" s="1" t="s">
        <v>16</v>
      </c>
      <c r="B18" s="3">
        <v>1</v>
      </c>
      <c r="C18" s="3">
        <v>1</v>
      </c>
      <c r="D18" s="3">
        <v>1</v>
      </c>
      <c r="E18" s="3">
        <v>1</v>
      </c>
      <c r="F18" s="3" t="s">
        <v>31</v>
      </c>
      <c r="G18" s="3">
        <v>1</v>
      </c>
      <c r="H18" s="3" t="s">
        <v>31</v>
      </c>
      <c r="J18">
        <f t="shared" si="0"/>
        <v>5</v>
      </c>
      <c r="K18">
        <f t="shared" si="1"/>
        <v>2</v>
      </c>
      <c r="L18">
        <f t="shared" si="2"/>
        <v>2</v>
      </c>
      <c r="M18">
        <f t="shared" si="3"/>
        <v>0</v>
      </c>
    </row>
    <row r="19" spans="1:13" ht="15.75" x14ac:dyDescent="0.25">
      <c r="A19" s="1" t="s">
        <v>17</v>
      </c>
      <c r="B19" s="3" t="s">
        <v>31</v>
      </c>
      <c r="C19" s="3" t="s">
        <v>31</v>
      </c>
      <c r="D19" s="3" t="s">
        <v>31</v>
      </c>
      <c r="E19" s="3" t="s">
        <v>31</v>
      </c>
      <c r="F19" s="3" t="s">
        <v>31</v>
      </c>
      <c r="G19" s="3">
        <v>1</v>
      </c>
      <c r="H19" s="3">
        <v>1</v>
      </c>
      <c r="J19">
        <f t="shared" si="0"/>
        <v>2</v>
      </c>
      <c r="K19">
        <f t="shared" si="1"/>
        <v>5</v>
      </c>
      <c r="L19">
        <f t="shared" si="2"/>
        <v>5</v>
      </c>
      <c r="M19">
        <f t="shared" si="3"/>
        <v>0</v>
      </c>
    </row>
    <row r="20" spans="1:13" ht="15.75" x14ac:dyDescent="0.25">
      <c r="A20" s="1" t="s">
        <v>18</v>
      </c>
      <c r="B20" s="3"/>
      <c r="C20" s="3" t="s">
        <v>31</v>
      </c>
      <c r="D20" s="3">
        <v>1</v>
      </c>
      <c r="E20" s="3">
        <v>1</v>
      </c>
      <c r="F20" s="3">
        <v>1</v>
      </c>
      <c r="G20" s="3">
        <v>1</v>
      </c>
      <c r="H20" s="3" t="s">
        <v>31</v>
      </c>
      <c r="J20">
        <f t="shared" si="0"/>
        <v>4</v>
      </c>
      <c r="K20">
        <f t="shared" si="1"/>
        <v>2</v>
      </c>
      <c r="L20">
        <f t="shared" si="2"/>
        <v>2</v>
      </c>
      <c r="M20">
        <f t="shared" si="3"/>
        <v>1</v>
      </c>
    </row>
    <row r="21" spans="1:13" ht="15.75" x14ac:dyDescent="0.25">
      <c r="A21" s="1" t="s">
        <v>19</v>
      </c>
      <c r="B21" s="3"/>
      <c r="C21" s="3" t="s">
        <v>31</v>
      </c>
      <c r="D21" s="3"/>
      <c r="E21" s="3" t="s">
        <v>31</v>
      </c>
      <c r="F21" s="3"/>
      <c r="G21" s="3">
        <v>1</v>
      </c>
      <c r="H21" s="3">
        <v>1</v>
      </c>
      <c r="J21">
        <f t="shared" si="0"/>
        <v>2</v>
      </c>
      <c r="K21">
        <f t="shared" si="1"/>
        <v>2</v>
      </c>
      <c r="L21">
        <f t="shared" si="2"/>
        <v>2</v>
      </c>
      <c r="M21">
        <f t="shared" si="3"/>
        <v>3</v>
      </c>
    </row>
    <row r="22" spans="1:13" ht="15.75" x14ac:dyDescent="0.25">
      <c r="A22" s="1" t="s">
        <v>20</v>
      </c>
      <c r="B22" s="3"/>
      <c r="C22" s="3" t="s">
        <v>31</v>
      </c>
      <c r="D22" s="3">
        <v>1</v>
      </c>
      <c r="E22" s="3"/>
      <c r="F22" s="3" t="s">
        <v>31</v>
      </c>
      <c r="G22" s="3" t="s">
        <v>31</v>
      </c>
      <c r="H22" s="3" t="s">
        <v>31</v>
      </c>
      <c r="J22">
        <f t="shared" si="0"/>
        <v>1</v>
      </c>
      <c r="K22">
        <f t="shared" si="1"/>
        <v>4</v>
      </c>
      <c r="L22">
        <f t="shared" si="2"/>
        <v>4</v>
      </c>
      <c r="M22">
        <f t="shared" si="3"/>
        <v>2</v>
      </c>
    </row>
    <row r="23" spans="1:13" ht="15.75" x14ac:dyDescent="0.25">
      <c r="A23" s="1" t="s">
        <v>21</v>
      </c>
      <c r="B23" s="3">
        <v>1</v>
      </c>
      <c r="C23" s="3"/>
      <c r="D23" s="3"/>
      <c r="E23" s="3">
        <v>1</v>
      </c>
      <c r="F23" s="3" t="s">
        <v>31</v>
      </c>
      <c r="G23" s="3">
        <v>1</v>
      </c>
      <c r="H23" s="3"/>
      <c r="J23">
        <f t="shared" si="0"/>
        <v>3</v>
      </c>
      <c r="K23">
        <f t="shared" si="1"/>
        <v>1</v>
      </c>
      <c r="L23">
        <f t="shared" si="2"/>
        <v>1</v>
      </c>
      <c r="M23">
        <f t="shared" si="3"/>
        <v>3</v>
      </c>
    </row>
    <row r="24" spans="1:13" ht="15.75" x14ac:dyDescent="0.25">
      <c r="A24" s="1" t="s">
        <v>22</v>
      </c>
      <c r="B24" s="3"/>
      <c r="C24" s="3">
        <v>1</v>
      </c>
      <c r="D24" s="3"/>
      <c r="E24" s="3"/>
      <c r="F24" s="3">
        <v>1</v>
      </c>
      <c r="G24" s="3" t="s">
        <v>31</v>
      </c>
      <c r="H24" s="3">
        <v>1</v>
      </c>
      <c r="J24">
        <f t="shared" si="0"/>
        <v>3</v>
      </c>
      <c r="K24">
        <f t="shared" si="1"/>
        <v>1</v>
      </c>
      <c r="L24">
        <f t="shared" si="2"/>
        <v>1</v>
      </c>
      <c r="M24">
        <f t="shared" si="3"/>
        <v>3</v>
      </c>
    </row>
    <row r="25" spans="1:13" ht="15.75" x14ac:dyDescent="0.25">
      <c r="A25" s="1" t="s">
        <v>23</v>
      </c>
      <c r="B25" s="3">
        <v>1</v>
      </c>
      <c r="C25" s="3">
        <v>1</v>
      </c>
      <c r="D25" s="3"/>
      <c r="E25" s="3"/>
      <c r="F25" s="3" t="s">
        <v>31</v>
      </c>
      <c r="G25" s="3"/>
      <c r="H25" s="3"/>
      <c r="J25">
        <f t="shared" si="0"/>
        <v>2</v>
      </c>
      <c r="K25">
        <f t="shared" si="1"/>
        <v>1</v>
      </c>
      <c r="L25">
        <f t="shared" si="2"/>
        <v>1</v>
      </c>
      <c r="M25">
        <f t="shared" si="3"/>
        <v>4</v>
      </c>
    </row>
    <row r="26" spans="1:13" ht="15.75" x14ac:dyDescent="0.25">
      <c r="A26" s="1" t="s">
        <v>24</v>
      </c>
      <c r="B26" s="3"/>
      <c r="C26" s="3"/>
      <c r="D26" s="3"/>
      <c r="E26" s="3" t="s">
        <v>31</v>
      </c>
      <c r="F26" s="3" t="s">
        <v>31</v>
      </c>
      <c r="G26" s="3">
        <v>1</v>
      </c>
      <c r="H26" s="3"/>
      <c r="J26">
        <f t="shared" si="0"/>
        <v>1</v>
      </c>
      <c r="K26">
        <f t="shared" si="1"/>
        <v>2</v>
      </c>
      <c r="L26">
        <f t="shared" si="2"/>
        <v>2</v>
      </c>
      <c r="M26">
        <f t="shared" si="3"/>
        <v>4</v>
      </c>
    </row>
    <row r="27" spans="1:13" ht="15.75" x14ac:dyDescent="0.25">
      <c r="A27" s="1" t="s">
        <v>25</v>
      </c>
      <c r="B27" s="3">
        <v>1</v>
      </c>
      <c r="C27" s="3" t="s">
        <v>31</v>
      </c>
      <c r="D27" s="3"/>
      <c r="E27" s="3">
        <v>1</v>
      </c>
      <c r="F27" s="3"/>
      <c r="G27" s="3"/>
      <c r="H27" s="3">
        <v>1</v>
      </c>
      <c r="J27">
        <f t="shared" si="0"/>
        <v>3</v>
      </c>
      <c r="K27">
        <f t="shared" si="1"/>
        <v>1</v>
      </c>
      <c r="L27">
        <f t="shared" si="2"/>
        <v>1</v>
      </c>
      <c r="M27">
        <f t="shared" si="3"/>
        <v>3</v>
      </c>
    </row>
    <row r="28" spans="1:13" ht="15.75" x14ac:dyDescent="0.25">
      <c r="A28" s="2" t="s">
        <v>26</v>
      </c>
      <c r="B28" s="3"/>
      <c r="C28" s="3" t="s">
        <v>31</v>
      </c>
      <c r="D28" s="3"/>
      <c r="E28" s="3" t="s">
        <v>31</v>
      </c>
      <c r="F28" s="3" t="s">
        <v>31</v>
      </c>
      <c r="G28" s="3"/>
      <c r="H28" s="3" t="s">
        <v>31</v>
      </c>
      <c r="J28">
        <f t="shared" si="0"/>
        <v>0</v>
      </c>
      <c r="K28">
        <f t="shared" si="1"/>
        <v>4</v>
      </c>
      <c r="L28">
        <f t="shared" si="2"/>
        <v>4</v>
      </c>
      <c r="M28">
        <f t="shared" si="3"/>
        <v>3</v>
      </c>
    </row>
    <row r="29" spans="1:13" ht="15.75" x14ac:dyDescent="0.25">
      <c r="A29" s="2" t="s">
        <v>29</v>
      </c>
      <c r="B29" s="3"/>
      <c r="C29" s="3" t="s">
        <v>31</v>
      </c>
      <c r="D29" s="3">
        <v>1</v>
      </c>
      <c r="E29" s="3"/>
      <c r="F29" s="3" t="s">
        <v>31</v>
      </c>
      <c r="G29" s="3" t="s">
        <v>31</v>
      </c>
      <c r="H29" s="3"/>
      <c r="J29">
        <f t="shared" si="0"/>
        <v>1</v>
      </c>
      <c r="K29">
        <f t="shared" si="1"/>
        <v>3</v>
      </c>
      <c r="L29">
        <f t="shared" si="2"/>
        <v>3</v>
      </c>
      <c r="M29">
        <f t="shared" si="3"/>
        <v>3</v>
      </c>
    </row>
    <row r="30" spans="1:13" ht="15.75" x14ac:dyDescent="0.25">
      <c r="A30" s="2" t="s">
        <v>27</v>
      </c>
      <c r="B30" s="3"/>
      <c r="C30" s="3"/>
      <c r="D30" s="3"/>
      <c r="E30" s="3" t="s">
        <v>31</v>
      </c>
      <c r="F30" s="3"/>
      <c r="G30" s="3"/>
      <c r="H30" s="3" t="s">
        <v>31</v>
      </c>
      <c r="J30">
        <f t="shared" si="0"/>
        <v>0</v>
      </c>
      <c r="K30">
        <f t="shared" si="1"/>
        <v>2</v>
      </c>
      <c r="L30">
        <f t="shared" si="2"/>
        <v>2</v>
      </c>
      <c r="M30">
        <f t="shared" si="3"/>
        <v>5</v>
      </c>
    </row>
    <row r="31" spans="1:13" ht="15.75" x14ac:dyDescent="0.25">
      <c r="A31" s="2" t="s">
        <v>28</v>
      </c>
      <c r="B31" s="3"/>
      <c r="C31" s="3"/>
      <c r="D31" s="3">
        <v>1</v>
      </c>
      <c r="E31" s="3" t="s">
        <v>31</v>
      </c>
      <c r="F31" s="3"/>
      <c r="G31" s="3">
        <v>1</v>
      </c>
      <c r="H31" s="3" t="s">
        <v>31</v>
      </c>
      <c r="J31">
        <f t="shared" si="0"/>
        <v>2</v>
      </c>
      <c r="K31">
        <f t="shared" si="1"/>
        <v>2</v>
      </c>
      <c r="L31">
        <f t="shared" si="2"/>
        <v>2</v>
      </c>
      <c r="M31">
        <f t="shared" si="3"/>
        <v>3</v>
      </c>
    </row>
    <row r="40" spans="12:12" x14ac:dyDescent="0.25">
      <c r="L4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7347D-21DC-440A-9982-1FCDEDAA06C3}">
  <dimension ref="A1:U38"/>
  <sheetViews>
    <sheetView zoomScale="150" zoomScaleNormal="150" workbookViewId="0">
      <selection activeCell="I1" sqref="I1"/>
    </sheetView>
  </sheetViews>
  <sheetFormatPr defaultRowHeight="15" x14ac:dyDescent="0.25"/>
  <cols>
    <col min="1" max="1" width="19.5703125" bestFit="1" customWidth="1"/>
    <col min="2" max="2" width="15" bestFit="1" customWidth="1"/>
    <col min="3" max="3" width="15.85546875" bestFit="1" customWidth="1"/>
    <col min="4" max="4" width="29.42578125" bestFit="1" customWidth="1"/>
    <col min="5" max="5" width="30.7109375" bestFit="1" customWidth="1"/>
    <col min="6" max="6" width="11.5703125" bestFit="1" customWidth="1"/>
    <col min="8" max="8" width="10.42578125" bestFit="1" customWidth="1"/>
    <col min="9" max="9" width="10.140625" bestFit="1" customWidth="1"/>
    <col min="10" max="10" width="11.140625" bestFit="1" customWidth="1"/>
    <col min="11" max="11" width="17" bestFit="1" customWidth="1"/>
    <col min="12" max="12" width="23.85546875" customWidth="1"/>
    <col min="15" max="15" width="9.42578125" customWidth="1"/>
  </cols>
  <sheetData>
    <row r="1" spans="1:21" x14ac:dyDescent="0.25">
      <c r="A1" t="s">
        <v>30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H1" s="15">
        <v>36373</v>
      </c>
      <c r="I1" s="16">
        <f>WEEKDAY(H1,1)</f>
        <v>1</v>
      </c>
      <c r="S1" t="s">
        <v>118</v>
      </c>
      <c r="T1" t="s">
        <v>119</v>
      </c>
      <c r="U1" t="s">
        <v>120</v>
      </c>
    </row>
    <row r="2" spans="1:21" ht="15.75" x14ac:dyDescent="0.25">
      <c r="A2" s="1" t="s">
        <v>42</v>
      </c>
      <c r="B2" s="15">
        <v>39237</v>
      </c>
      <c r="C2">
        <f ca="1">TODAY()-B2</f>
        <v>6374</v>
      </c>
      <c r="D2">
        <f>$L$23-T2</f>
        <v>16</v>
      </c>
      <c r="E2" t="str">
        <f>IF(U2&lt;=15,"hónap első fele","hónap második fele")</f>
        <v>hónap első fele</v>
      </c>
      <c r="F2" s="16">
        <f>WEEKDAY(B2,1)</f>
        <v>2</v>
      </c>
      <c r="S2">
        <f>MONTH(B2)</f>
        <v>6</v>
      </c>
      <c r="T2">
        <f>YEAR(B2)</f>
        <v>2007</v>
      </c>
      <c r="U2">
        <f>DAY(B2)</f>
        <v>4</v>
      </c>
    </row>
    <row r="3" spans="1:21" ht="15.75" x14ac:dyDescent="0.25">
      <c r="A3" s="1" t="s">
        <v>1</v>
      </c>
      <c r="B3" s="15">
        <v>39349</v>
      </c>
      <c r="C3">
        <f t="shared" ref="C3:C31" ca="1" si="0">TODAY()-B3</f>
        <v>6262</v>
      </c>
      <c r="D3">
        <f t="shared" ref="D3:D31" si="1">$L$23-T3</f>
        <v>16</v>
      </c>
      <c r="E3" t="str">
        <f t="shared" ref="E3:E31" si="2">IF(U3&lt;=15,"hónap első fele","hónap második fele")</f>
        <v>hónap második fele</v>
      </c>
      <c r="F3" s="16">
        <f t="shared" ref="F3:F31" si="3">WEEKDAY(B3,1)</f>
        <v>2</v>
      </c>
      <c r="S3">
        <f t="shared" ref="S3:S31" si="4">MONTH(B3)</f>
        <v>9</v>
      </c>
      <c r="T3">
        <f t="shared" ref="T3:T31" si="5">YEAR(B3)</f>
        <v>2007</v>
      </c>
      <c r="U3">
        <f t="shared" ref="U3:U31" si="6">DAY(B3)</f>
        <v>24</v>
      </c>
    </row>
    <row r="4" spans="1:21" ht="15.75" x14ac:dyDescent="0.25">
      <c r="A4" s="1" t="s">
        <v>2</v>
      </c>
      <c r="B4" s="15">
        <v>39750</v>
      </c>
      <c r="C4">
        <f t="shared" ca="1" si="0"/>
        <v>5861</v>
      </c>
      <c r="D4">
        <f t="shared" si="1"/>
        <v>15</v>
      </c>
      <c r="E4" t="str">
        <f t="shared" si="2"/>
        <v>hónap második fele</v>
      </c>
      <c r="F4" s="16">
        <f t="shared" si="3"/>
        <v>4</v>
      </c>
      <c r="S4">
        <f t="shared" si="4"/>
        <v>10</v>
      </c>
      <c r="T4">
        <f t="shared" si="5"/>
        <v>2008</v>
      </c>
      <c r="U4">
        <f t="shared" si="6"/>
        <v>29</v>
      </c>
    </row>
    <row r="5" spans="1:21" ht="15.75" x14ac:dyDescent="0.25">
      <c r="A5" s="2" t="s">
        <v>3</v>
      </c>
      <c r="B5" s="15">
        <v>39271</v>
      </c>
      <c r="C5">
        <f t="shared" ca="1" si="0"/>
        <v>6340</v>
      </c>
      <c r="D5">
        <f t="shared" si="1"/>
        <v>16</v>
      </c>
      <c r="E5" t="str">
        <f t="shared" si="2"/>
        <v>hónap első fele</v>
      </c>
      <c r="F5" s="16">
        <f t="shared" si="3"/>
        <v>1</v>
      </c>
      <c r="S5">
        <f t="shared" si="4"/>
        <v>7</v>
      </c>
      <c r="T5">
        <f t="shared" si="5"/>
        <v>2007</v>
      </c>
      <c r="U5">
        <f t="shared" si="6"/>
        <v>8</v>
      </c>
    </row>
    <row r="6" spans="1:21" ht="15.75" x14ac:dyDescent="0.25">
      <c r="A6" s="1" t="s">
        <v>4</v>
      </c>
      <c r="B6" s="15">
        <v>39730</v>
      </c>
      <c r="C6">
        <f t="shared" ca="1" si="0"/>
        <v>5881</v>
      </c>
      <c r="D6">
        <f t="shared" si="1"/>
        <v>15</v>
      </c>
      <c r="E6" t="str">
        <f t="shared" si="2"/>
        <v>hónap első fele</v>
      </c>
      <c r="F6" s="16">
        <f t="shared" si="3"/>
        <v>5</v>
      </c>
      <c r="K6" t="s">
        <v>121</v>
      </c>
      <c r="L6" t="s">
        <v>122</v>
      </c>
      <c r="S6">
        <f t="shared" si="4"/>
        <v>10</v>
      </c>
      <c r="T6">
        <f t="shared" si="5"/>
        <v>2008</v>
      </c>
      <c r="U6">
        <f t="shared" si="6"/>
        <v>9</v>
      </c>
    </row>
    <row r="7" spans="1:21" ht="15.75" x14ac:dyDescent="0.25">
      <c r="A7" s="2" t="s">
        <v>5</v>
      </c>
      <c r="B7" s="15">
        <v>39415</v>
      </c>
      <c r="C7">
        <f t="shared" ca="1" si="0"/>
        <v>6196</v>
      </c>
      <c r="D7">
        <f t="shared" si="1"/>
        <v>16</v>
      </c>
      <c r="E7" t="str">
        <f t="shared" si="2"/>
        <v>hónap második fele</v>
      </c>
      <c r="F7" s="16">
        <f t="shared" si="3"/>
        <v>5</v>
      </c>
      <c r="K7">
        <v>1</v>
      </c>
      <c r="L7">
        <f>COUNTIF($S$2:$S$31,K7)</f>
        <v>1</v>
      </c>
      <c r="S7">
        <f t="shared" si="4"/>
        <v>11</v>
      </c>
      <c r="T7">
        <f t="shared" si="5"/>
        <v>2007</v>
      </c>
      <c r="U7">
        <f t="shared" si="6"/>
        <v>29</v>
      </c>
    </row>
    <row r="8" spans="1:21" ht="15.75" x14ac:dyDescent="0.25">
      <c r="A8" s="1" t="s">
        <v>6</v>
      </c>
      <c r="B8" s="15">
        <v>40082</v>
      </c>
      <c r="C8">
        <f t="shared" ca="1" si="0"/>
        <v>5529</v>
      </c>
      <c r="D8">
        <f t="shared" si="1"/>
        <v>14</v>
      </c>
      <c r="E8" t="str">
        <f t="shared" si="2"/>
        <v>hónap második fele</v>
      </c>
      <c r="F8" s="16">
        <f t="shared" si="3"/>
        <v>7</v>
      </c>
      <c r="K8">
        <v>2</v>
      </c>
      <c r="L8">
        <f t="shared" ref="L8:L18" si="7">COUNTIF($S$2:$S$31,K8)</f>
        <v>3</v>
      </c>
      <c r="S8">
        <f t="shared" si="4"/>
        <v>9</v>
      </c>
      <c r="T8">
        <f t="shared" si="5"/>
        <v>2009</v>
      </c>
      <c r="U8">
        <f t="shared" si="6"/>
        <v>26</v>
      </c>
    </row>
    <row r="9" spans="1:21" ht="15.75" x14ac:dyDescent="0.25">
      <c r="A9" s="1" t="s">
        <v>7</v>
      </c>
      <c r="B9" s="15">
        <v>39492</v>
      </c>
      <c r="C9">
        <f t="shared" ca="1" si="0"/>
        <v>6119</v>
      </c>
      <c r="D9">
        <f t="shared" si="1"/>
        <v>15</v>
      </c>
      <c r="E9" t="str">
        <f t="shared" si="2"/>
        <v>hónap első fele</v>
      </c>
      <c r="F9" s="16">
        <f t="shared" si="3"/>
        <v>5</v>
      </c>
      <c r="K9">
        <v>3</v>
      </c>
      <c r="L9">
        <f t="shared" si="7"/>
        <v>0</v>
      </c>
      <c r="S9">
        <f t="shared" si="4"/>
        <v>2</v>
      </c>
      <c r="T9">
        <f t="shared" si="5"/>
        <v>2008</v>
      </c>
      <c r="U9">
        <f t="shared" si="6"/>
        <v>14</v>
      </c>
    </row>
    <row r="10" spans="1:21" ht="15.75" x14ac:dyDescent="0.25">
      <c r="A10" s="1" t="s">
        <v>8</v>
      </c>
      <c r="B10" s="15">
        <v>40052</v>
      </c>
      <c r="C10">
        <f t="shared" ca="1" si="0"/>
        <v>5559</v>
      </c>
      <c r="D10">
        <f t="shared" si="1"/>
        <v>14</v>
      </c>
      <c r="E10" t="str">
        <f t="shared" si="2"/>
        <v>hónap második fele</v>
      </c>
      <c r="F10" s="16">
        <f t="shared" si="3"/>
        <v>5</v>
      </c>
      <c r="I10" s="15"/>
      <c r="K10">
        <v>4</v>
      </c>
      <c r="L10">
        <f t="shared" si="7"/>
        <v>2</v>
      </c>
      <c r="S10">
        <f t="shared" si="4"/>
        <v>8</v>
      </c>
      <c r="T10">
        <f t="shared" si="5"/>
        <v>2009</v>
      </c>
      <c r="U10">
        <f t="shared" si="6"/>
        <v>27</v>
      </c>
    </row>
    <row r="11" spans="1:21" ht="15.75" x14ac:dyDescent="0.25">
      <c r="A11" s="1" t="s">
        <v>9</v>
      </c>
      <c r="B11" s="15">
        <v>39732</v>
      </c>
      <c r="C11">
        <f t="shared" ca="1" si="0"/>
        <v>5879</v>
      </c>
      <c r="D11">
        <f t="shared" si="1"/>
        <v>15</v>
      </c>
      <c r="E11" t="str">
        <f t="shared" si="2"/>
        <v>hónap első fele</v>
      </c>
      <c r="F11" s="16">
        <f t="shared" si="3"/>
        <v>7</v>
      </c>
      <c r="K11">
        <v>5</v>
      </c>
      <c r="L11">
        <f t="shared" si="7"/>
        <v>0</v>
      </c>
      <c r="S11">
        <f t="shared" si="4"/>
        <v>10</v>
      </c>
      <c r="T11">
        <f t="shared" si="5"/>
        <v>2008</v>
      </c>
      <c r="U11">
        <f t="shared" si="6"/>
        <v>11</v>
      </c>
    </row>
    <row r="12" spans="1:21" ht="15.75" x14ac:dyDescent="0.25">
      <c r="A12" s="1" t="s">
        <v>10</v>
      </c>
      <c r="B12" s="15">
        <v>39121</v>
      </c>
      <c r="C12">
        <f t="shared" ca="1" si="0"/>
        <v>6490</v>
      </c>
      <c r="D12">
        <f t="shared" si="1"/>
        <v>16</v>
      </c>
      <c r="E12" t="str">
        <f t="shared" si="2"/>
        <v>hónap első fele</v>
      </c>
      <c r="F12" s="16">
        <f t="shared" si="3"/>
        <v>5</v>
      </c>
      <c r="K12">
        <v>6</v>
      </c>
      <c r="L12">
        <f t="shared" si="7"/>
        <v>5</v>
      </c>
      <c r="S12">
        <f t="shared" si="4"/>
        <v>2</v>
      </c>
      <c r="T12">
        <f t="shared" si="5"/>
        <v>2007</v>
      </c>
      <c r="U12">
        <f t="shared" si="6"/>
        <v>8</v>
      </c>
    </row>
    <row r="13" spans="1:21" ht="15.75" x14ac:dyDescent="0.25">
      <c r="A13" s="2" t="s">
        <v>11</v>
      </c>
      <c r="B13" s="15">
        <v>39234</v>
      </c>
      <c r="C13">
        <f t="shared" ca="1" si="0"/>
        <v>6377</v>
      </c>
      <c r="D13">
        <f t="shared" si="1"/>
        <v>16</v>
      </c>
      <c r="E13" t="str">
        <f t="shared" si="2"/>
        <v>hónap első fele</v>
      </c>
      <c r="F13" s="16">
        <f t="shared" si="3"/>
        <v>6</v>
      </c>
      <c r="K13">
        <v>7</v>
      </c>
      <c r="L13">
        <f t="shared" si="7"/>
        <v>6</v>
      </c>
      <c r="S13">
        <f t="shared" si="4"/>
        <v>6</v>
      </c>
      <c r="T13">
        <f t="shared" si="5"/>
        <v>2007</v>
      </c>
      <c r="U13">
        <f t="shared" si="6"/>
        <v>1</v>
      </c>
    </row>
    <row r="14" spans="1:21" ht="15.75" x14ac:dyDescent="0.25">
      <c r="A14" s="1" t="s">
        <v>12</v>
      </c>
      <c r="B14" s="15">
        <v>40052</v>
      </c>
      <c r="C14">
        <f t="shared" ca="1" si="0"/>
        <v>5559</v>
      </c>
      <c r="D14">
        <f t="shared" si="1"/>
        <v>14</v>
      </c>
      <c r="E14" t="str">
        <f t="shared" si="2"/>
        <v>hónap második fele</v>
      </c>
      <c r="F14" s="16">
        <f t="shared" si="3"/>
        <v>5</v>
      </c>
      <c r="K14">
        <v>8</v>
      </c>
      <c r="L14">
        <f t="shared" si="7"/>
        <v>5</v>
      </c>
      <c r="S14">
        <f t="shared" si="4"/>
        <v>8</v>
      </c>
      <c r="T14">
        <f t="shared" si="5"/>
        <v>2009</v>
      </c>
      <c r="U14">
        <f t="shared" si="6"/>
        <v>27</v>
      </c>
    </row>
    <row r="15" spans="1:21" ht="15.75" x14ac:dyDescent="0.25">
      <c r="A15" s="1" t="s">
        <v>13</v>
      </c>
      <c r="B15" s="15">
        <v>40011</v>
      </c>
      <c r="C15">
        <f t="shared" ca="1" si="0"/>
        <v>5600</v>
      </c>
      <c r="D15">
        <f t="shared" si="1"/>
        <v>14</v>
      </c>
      <c r="E15" t="str">
        <f t="shared" si="2"/>
        <v>hónap második fele</v>
      </c>
      <c r="F15" s="16">
        <f t="shared" si="3"/>
        <v>6</v>
      </c>
      <c r="K15">
        <v>9</v>
      </c>
      <c r="L15">
        <f t="shared" si="7"/>
        <v>2</v>
      </c>
      <c r="S15">
        <f t="shared" si="4"/>
        <v>7</v>
      </c>
      <c r="T15">
        <f t="shared" si="5"/>
        <v>2009</v>
      </c>
      <c r="U15">
        <f t="shared" si="6"/>
        <v>17</v>
      </c>
    </row>
    <row r="16" spans="1:21" ht="15.75" x14ac:dyDescent="0.25">
      <c r="A16" s="1" t="s">
        <v>14</v>
      </c>
      <c r="B16" s="15">
        <v>39674</v>
      </c>
      <c r="C16">
        <f t="shared" ca="1" si="0"/>
        <v>5937</v>
      </c>
      <c r="D16">
        <f t="shared" si="1"/>
        <v>15</v>
      </c>
      <c r="E16" t="str">
        <f t="shared" si="2"/>
        <v>hónap első fele</v>
      </c>
      <c r="F16" s="16">
        <f t="shared" si="3"/>
        <v>5</v>
      </c>
      <c r="K16">
        <v>10</v>
      </c>
      <c r="L16">
        <f t="shared" si="7"/>
        <v>3</v>
      </c>
      <c r="S16">
        <f t="shared" si="4"/>
        <v>8</v>
      </c>
      <c r="T16">
        <f t="shared" si="5"/>
        <v>2008</v>
      </c>
      <c r="U16">
        <f t="shared" si="6"/>
        <v>14</v>
      </c>
    </row>
    <row r="17" spans="1:21" ht="15.75" x14ac:dyDescent="0.25">
      <c r="A17" s="1" t="s">
        <v>15</v>
      </c>
      <c r="B17" s="15">
        <v>40001</v>
      </c>
      <c r="C17">
        <f t="shared" ca="1" si="0"/>
        <v>5610</v>
      </c>
      <c r="D17">
        <f t="shared" si="1"/>
        <v>14</v>
      </c>
      <c r="E17" t="str">
        <f t="shared" si="2"/>
        <v>hónap első fele</v>
      </c>
      <c r="F17" s="16">
        <f t="shared" si="3"/>
        <v>3</v>
      </c>
      <c r="K17">
        <v>11</v>
      </c>
      <c r="L17">
        <f t="shared" si="7"/>
        <v>2</v>
      </c>
      <c r="S17">
        <f t="shared" si="4"/>
        <v>7</v>
      </c>
      <c r="T17">
        <f t="shared" si="5"/>
        <v>2009</v>
      </c>
      <c r="U17">
        <f t="shared" si="6"/>
        <v>7</v>
      </c>
    </row>
    <row r="18" spans="1:21" ht="15.75" x14ac:dyDescent="0.25">
      <c r="A18" s="1" t="s">
        <v>16</v>
      </c>
      <c r="B18" s="15">
        <v>39182</v>
      </c>
      <c r="C18">
        <f t="shared" ca="1" si="0"/>
        <v>6429</v>
      </c>
      <c r="D18">
        <f t="shared" si="1"/>
        <v>16</v>
      </c>
      <c r="E18" t="str">
        <f t="shared" si="2"/>
        <v>hónap első fele</v>
      </c>
      <c r="F18" s="16">
        <f t="shared" si="3"/>
        <v>3</v>
      </c>
      <c r="K18">
        <v>12</v>
      </c>
      <c r="L18">
        <f t="shared" si="7"/>
        <v>1</v>
      </c>
      <c r="S18">
        <f t="shared" si="4"/>
        <v>4</v>
      </c>
      <c r="T18">
        <f t="shared" si="5"/>
        <v>2007</v>
      </c>
      <c r="U18">
        <f t="shared" si="6"/>
        <v>10</v>
      </c>
    </row>
    <row r="19" spans="1:21" ht="15.75" x14ac:dyDescent="0.25">
      <c r="A19" s="1" t="s">
        <v>17</v>
      </c>
      <c r="B19" s="15">
        <v>39258</v>
      </c>
      <c r="C19">
        <f t="shared" ca="1" si="0"/>
        <v>6353</v>
      </c>
      <c r="D19">
        <f t="shared" si="1"/>
        <v>16</v>
      </c>
      <c r="E19" t="str">
        <f t="shared" si="2"/>
        <v>hónap második fele</v>
      </c>
      <c r="F19" s="16">
        <f t="shared" si="3"/>
        <v>2</v>
      </c>
      <c r="S19">
        <f t="shared" si="4"/>
        <v>6</v>
      </c>
      <c r="T19">
        <f t="shared" si="5"/>
        <v>2007</v>
      </c>
      <c r="U19">
        <f t="shared" si="6"/>
        <v>25</v>
      </c>
    </row>
    <row r="20" spans="1:21" ht="15.75" x14ac:dyDescent="0.25">
      <c r="A20" s="1" t="s">
        <v>18</v>
      </c>
      <c r="B20" s="15">
        <v>40015</v>
      </c>
      <c r="C20">
        <f t="shared" ca="1" si="0"/>
        <v>5596</v>
      </c>
      <c r="D20">
        <f t="shared" si="1"/>
        <v>14</v>
      </c>
      <c r="E20" t="str">
        <f t="shared" si="2"/>
        <v>hónap második fele</v>
      </c>
      <c r="F20" s="16">
        <f t="shared" si="3"/>
        <v>3</v>
      </c>
      <c r="L20">
        <f>SUM(L7:L18)</f>
        <v>30</v>
      </c>
      <c r="S20">
        <f t="shared" si="4"/>
        <v>7</v>
      </c>
      <c r="T20">
        <f t="shared" si="5"/>
        <v>2009</v>
      </c>
      <c r="U20">
        <f t="shared" si="6"/>
        <v>21</v>
      </c>
    </row>
    <row r="21" spans="1:21" ht="15.75" x14ac:dyDescent="0.25">
      <c r="A21" s="1" t="s">
        <v>19</v>
      </c>
      <c r="B21" s="15">
        <v>39783</v>
      </c>
      <c r="C21">
        <f t="shared" ca="1" si="0"/>
        <v>5828</v>
      </c>
      <c r="D21">
        <f t="shared" si="1"/>
        <v>15</v>
      </c>
      <c r="E21" t="str">
        <f t="shared" si="2"/>
        <v>hónap első fele</v>
      </c>
      <c r="F21" s="16">
        <f t="shared" si="3"/>
        <v>2</v>
      </c>
      <c r="S21">
        <f t="shared" si="4"/>
        <v>12</v>
      </c>
      <c r="T21">
        <f t="shared" si="5"/>
        <v>2008</v>
      </c>
      <c r="U21">
        <f t="shared" si="6"/>
        <v>1</v>
      </c>
    </row>
    <row r="22" spans="1:21" ht="15.75" x14ac:dyDescent="0.25">
      <c r="A22" s="1" t="s">
        <v>20</v>
      </c>
      <c r="B22" s="15">
        <v>39137</v>
      </c>
      <c r="C22">
        <f t="shared" ca="1" si="0"/>
        <v>6474</v>
      </c>
      <c r="D22">
        <f t="shared" si="1"/>
        <v>16</v>
      </c>
      <c r="E22" t="str">
        <f t="shared" si="2"/>
        <v>hónap második fele</v>
      </c>
      <c r="F22" s="16">
        <f t="shared" si="3"/>
        <v>7</v>
      </c>
      <c r="S22">
        <f t="shared" si="4"/>
        <v>2</v>
      </c>
      <c r="T22">
        <f t="shared" si="5"/>
        <v>2007</v>
      </c>
      <c r="U22">
        <f t="shared" si="6"/>
        <v>24</v>
      </c>
    </row>
    <row r="23" spans="1:21" ht="15.75" x14ac:dyDescent="0.25">
      <c r="A23" s="1" t="s">
        <v>21</v>
      </c>
      <c r="B23" s="15">
        <v>39624</v>
      </c>
      <c r="C23">
        <f t="shared" ca="1" si="0"/>
        <v>5987</v>
      </c>
      <c r="D23">
        <f t="shared" si="1"/>
        <v>15</v>
      </c>
      <c r="E23" t="str">
        <f t="shared" si="2"/>
        <v>hónap második fele</v>
      </c>
      <c r="F23" s="16">
        <f t="shared" si="3"/>
        <v>4</v>
      </c>
      <c r="K23" t="s">
        <v>123</v>
      </c>
      <c r="L23">
        <v>2023</v>
      </c>
      <c r="S23">
        <f t="shared" si="4"/>
        <v>6</v>
      </c>
      <c r="T23">
        <f t="shared" si="5"/>
        <v>2008</v>
      </c>
      <c r="U23">
        <f t="shared" si="6"/>
        <v>25</v>
      </c>
    </row>
    <row r="24" spans="1:21" ht="15.75" x14ac:dyDescent="0.25">
      <c r="A24" s="1" t="s">
        <v>22</v>
      </c>
      <c r="B24" s="15">
        <v>39288</v>
      </c>
      <c r="C24">
        <f t="shared" ca="1" si="0"/>
        <v>6323</v>
      </c>
      <c r="D24">
        <f t="shared" si="1"/>
        <v>16</v>
      </c>
      <c r="E24" t="str">
        <f t="shared" si="2"/>
        <v>hónap második fele</v>
      </c>
      <c r="F24" s="16">
        <f t="shared" si="3"/>
        <v>4</v>
      </c>
      <c r="S24">
        <f t="shared" si="4"/>
        <v>7</v>
      </c>
      <c r="T24">
        <f t="shared" si="5"/>
        <v>2007</v>
      </c>
      <c r="U24">
        <f t="shared" si="6"/>
        <v>25</v>
      </c>
    </row>
    <row r="25" spans="1:21" ht="15.75" x14ac:dyDescent="0.25">
      <c r="A25" s="1" t="s">
        <v>23</v>
      </c>
      <c r="B25" s="15">
        <v>39084</v>
      </c>
      <c r="C25">
        <f t="shared" ca="1" si="0"/>
        <v>6527</v>
      </c>
      <c r="D25">
        <f t="shared" si="1"/>
        <v>16</v>
      </c>
      <c r="E25" t="str">
        <f t="shared" si="2"/>
        <v>hónap első fele</v>
      </c>
      <c r="F25" s="16">
        <f t="shared" si="3"/>
        <v>3</v>
      </c>
      <c r="S25">
        <f t="shared" si="4"/>
        <v>1</v>
      </c>
      <c r="T25">
        <f t="shared" si="5"/>
        <v>2007</v>
      </c>
      <c r="U25">
        <f t="shared" si="6"/>
        <v>2</v>
      </c>
    </row>
    <row r="26" spans="1:21" ht="15.75" x14ac:dyDescent="0.25">
      <c r="A26" s="1" t="s">
        <v>24</v>
      </c>
      <c r="B26" s="15">
        <v>40015</v>
      </c>
      <c r="C26">
        <f t="shared" ca="1" si="0"/>
        <v>5596</v>
      </c>
      <c r="D26">
        <f t="shared" si="1"/>
        <v>14</v>
      </c>
      <c r="E26" t="str">
        <f t="shared" si="2"/>
        <v>hónap második fele</v>
      </c>
      <c r="F26" s="16">
        <f t="shared" si="3"/>
        <v>3</v>
      </c>
      <c r="S26">
        <f t="shared" si="4"/>
        <v>7</v>
      </c>
      <c r="T26">
        <f t="shared" si="5"/>
        <v>2009</v>
      </c>
      <c r="U26">
        <f t="shared" si="6"/>
        <v>21</v>
      </c>
    </row>
    <row r="27" spans="1:21" ht="15.75" x14ac:dyDescent="0.25">
      <c r="A27" s="1" t="s">
        <v>25</v>
      </c>
      <c r="B27" s="15">
        <v>39603</v>
      </c>
      <c r="C27">
        <f t="shared" ca="1" si="0"/>
        <v>6008</v>
      </c>
      <c r="D27">
        <f t="shared" si="1"/>
        <v>15</v>
      </c>
      <c r="E27" t="str">
        <f t="shared" si="2"/>
        <v>hónap első fele</v>
      </c>
      <c r="F27" s="16">
        <f t="shared" si="3"/>
        <v>4</v>
      </c>
      <c r="S27">
        <f t="shared" si="4"/>
        <v>6</v>
      </c>
      <c r="T27">
        <f t="shared" si="5"/>
        <v>2008</v>
      </c>
      <c r="U27">
        <f t="shared" si="6"/>
        <v>4</v>
      </c>
    </row>
    <row r="28" spans="1:21" ht="15.75" x14ac:dyDescent="0.25">
      <c r="A28" s="2" t="s">
        <v>26</v>
      </c>
      <c r="B28" s="15">
        <v>39307</v>
      </c>
      <c r="C28">
        <f t="shared" ca="1" si="0"/>
        <v>6304</v>
      </c>
      <c r="D28">
        <f t="shared" si="1"/>
        <v>16</v>
      </c>
      <c r="E28" t="str">
        <f t="shared" si="2"/>
        <v>hónap első fele</v>
      </c>
      <c r="F28" s="16">
        <f t="shared" si="3"/>
        <v>2</v>
      </c>
      <c r="S28">
        <f t="shared" si="4"/>
        <v>8</v>
      </c>
      <c r="T28">
        <f t="shared" si="5"/>
        <v>2007</v>
      </c>
      <c r="U28">
        <f t="shared" si="6"/>
        <v>13</v>
      </c>
    </row>
    <row r="29" spans="1:21" ht="15.75" x14ac:dyDescent="0.25">
      <c r="A29" s="2" t="s">
        <v>29</v>
      </c>
      <c r="B29" s="15">
        <v>39918</v>
      </c>
      <c r="C29">
        <f t="shared" ca="1" si="0"/>
        <v>5693</v>
      </c>
      <c r="D29">
        <f t="shared" si="1"/>
        <v>14</v>
      </c>
      <c r="E29" t="str">
        <f t="shared" si="2"/>
        <v>hónap első fele</v>
      </c>
      <c r="F29" s="16">
        <f t="shared" si="3"/>
        <v>4</v>
      </c>
      <c r="K29" s="15"/>
      <c r="S29">
        <f t="shared" si="4"/>
        <v>4</v>
      </c>
      <c r="T29">
        <f t="shared" si="5"/>
        <v>2009</v>
      </c>
      <c r="U29">
        <f t="shared" si="6"/>
        <v>15</v>
      </c>
    </row>
    <row r="30" spans="1:21" ht="15.75" x14ac:dyDescent="0.25">
      <c r="A30" s="2" t="s">
        <v>27</v>
      </c>
      <c r="B30" s="15">
        <v>39407</v>
      </c>
      <c r="C30">
        <f t="shared" ca="1" si="0"/>
        <v>6204</v>
      </c>
      <c r="D30">
        <f t="shared" si="1"/>
        <v>16</v>
      </c>
      <c r="E30" t="str">
        <f t="shared" si="2"/>
        <v>hónap második fele</v>
      </c>
      <c r="F30" s="16">
        <f t="shared" si="3"/>
        <v>4</v>
      </c>
      <c r="K30" s="16"/>
      <c r="S30">
        <f t="shared" si="4"/>
        <v>11</v>
      </c>
      <c r="T30">
        <f t="shared" si="5"/>
        <v>2007</v>
      </c>
      <c r="U30">
        <f t="shared" si="6"/>
        <v>21</v>
      </c>
    </row>
    <row r="31" spans="1:21" ht="15.75" x14ac:dyDescent="0.25">
      <c r="A31" s="2" t="s">
        <v>28</v>
      </c>
      <c r="B31" s="15">
        <v>40037</v>
      </c>
      <c r="C31">
        <f t="shared" ca="1" si="0"/>
        <v>5574</v>
      </c>
      <c r="D31">
        <f t="shared" si="1"/>
        <v>14</v>
      </c>
      <c r="E31" t="str">
        <f t="shared" si="2"/>
        <v>hónap első fele</v>
      </c>
      <c r="F31" s="16">
        <f t="shared" si="3"/>
        <v>4</v>
      </c>
      <c r="K31" s="15"/>
      <c r="S31">
        <f t="shared" si="4"/>
        <v>8</v>
      </c>
      <c r="T31">
        <f t="shared" si="5"/>
        <v>2009</v>
      </c>
      <c r="U31">
        <f t="shared" si="6"/>
        <v>12</v>
      </c>
    </row>
    <row r="38" spans="9:9" x14ac:dyDescent="0.25">
      <c r="I38" s="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B20E9-2421-4393-8F30-A5BED35145DA}">
  <dimension ref="A1:S35"/>
  <sheetViews>
    <sheetView zoomScale="110" zoomScaleNormal="110" workbookViewId="0">
      <selection activeCell="D5" sqref="D5"/>
    </sheetView>
  </sheetViews>
  <sheetFormatPr defaultRowHeight="15" x14ac:dyDescent="0.25"/>
  <cols>
    <col min="1" max="1" width="19.5703125" bestFit="1" customWidth="1"/>
    <col min="2" max="2" width="11.5703125" bestFit="1" customWidth="1"/>
    <col min="4" max="4" width="19" bestFit="1" customWidth="1"/>
    <col min="5" max="5" width="13.85546875" bestFit="1" customWidth="1"/>
    <col min="9" max="9" width="18.85546875" bestFit="1" customWidth="1"/>
    <col min="18" max="18" width="17.5703125" customWidth="1"/>
  </cols>
  <sheetData>
    <row r="1" spans="1:19" x14ac:dyDescent="0.25">
      <c r="A1" t="s">
        <v>30</v>
      </c>
      <c r="B1" t="s">
        <v>124</v>
      </c>
      <c r="C1" t="s">
        <v>125</v>
      </c>
      <c r="D1" t="s">
        <v>126</v>
      </c>
      <c r="E1" t="s">
        <v>127</v>
      </c>
      <c r="R1" t="s">
        <v>128</v>
      </c>
      <c r="S1" t="s">
        <v>129</v>
      </c>
    </row>
    <row r="2" spans="1:19" ht="15.75" x14ac:dyDescent="0.25">
      <c r="A2" s="1" t="s">
        <v>42</v>
      </c>
      <c r="B2" s="17">
        <v>0.31016882828613263</v>
      </c>
      <c r="C2" s="17">
        <v>0.63735752607518847</v>
      </c>
      <c r="D2" s="17"/>
      <c r="E2" t="str">
        <f>IF(R2&gt;=50,A2,"")</f>
        <v/>
      </c>
      <c r="R2">
        <f>MINUTE(B2)</f>
        <v>26</v>
      </c>
    </row>
    <row r="3" spans="1:19" ht="15.75" x14ac:dyDescent="0.25">
      <c r="A3" s="1" t="s">
        <v>1</v>
      </c>
      <c r="B3" s="17">
        <v>0.3327156293218802</v>
      </c>
      <c r="C3" s="17">
        <v>0.66572383599927987</v>
      </c>
      <c r="D3" s="17"/>
      <c r="E3" t="str">
        <f t="shared" ref="E3:E31" si="0">IF(R3&gt;=50,A3,"")</f>
        <v>Antal János</v>
      </c>
      <c r="R3">
        <f t="shared" ref="R3:R31" si="1">MINUTE(B3)</f>
        <v>59</v>
      </c>
    </row>
    <row r="4" spans="1:19" ht="15.75" x14ac:dyDescent="0.25">
      <c r="A4" s="1" t="s">
        <v>2</v>
      </c>
      <c r="B4" s="17">
        <v>0.31384347136397278</v>
      </c>
      <c r="C4" s="17">
        <v>0.63791434352199261</v>
      </c>
      <c r="D4" s="17"/>
      <c r="E4" t="str">
        <f t="shared" si="0"/>
        <v/>
      </c>
      <c r="R4">
        <f t="shared" si="1"/>
        <v>31</v>
      </c>
    </row>
    <row r="5" spans="1:19" ht="15.75" x14ac:dyDescent="0.25">
      <c r="A5" s="2" t="s">
        <v>3</v>
      </c>
      <c r="B5" s="17">
        <v>0.32857192619974829</v>
      </c>
      <c r="C5" s="17">
        <v>0.59920113910150774</v>
      </c>
      <c r="D5" s="17"/>
      <c r="E5" t="str">
        <f t="shared" si="0"/>
        <v>Bazsa Rózsa</v>
      </c>
      <c r="R5">
        <f t="shared" si="1"/>
        <v>53</v>
      </c>
    </row>
    <row r="6" spans="1:19" ht="15.75" x14ac:dyDescent="0.25">
      <c r="A6" s="1" t="s">
        <v>4</v>
      </c>
      <c r="B6" s="17">
        <v>0.32374179800444702</v>
      </c>
      <c r="C6" s="17">
        <v>0.60073495618817507</v>
      </c>
      <c r="D6" s="17"/>
      <c r="E6" t="str">
        <f t="shared" si="0"/>
        <v/>
      </c>
      <c r="I6" t="s">
        <v>130</v>
      </c>
      <c r="J6" s="17"/>
      <c r="R6">
        <f t="shared" si="1"/>
        <v>46</v>
      </c>
    </row>
    <row r="7" spans="1:19" ht="15.75" x14ac:dyDescent="0.25">
      <c r="A7" s="2" t="s">
        <v>5</v>
      </c>
      <c r="B7" s="17">
        <v>0.29493600242322465</v>
      </c>
      <c r="C7" s="17">
        <v>0.65201123058358801</v>
      </c>
      <c r="D7" s="17"/>
      <c r="E7" t="str">
        <f t="shared" si="0"/>
        <v/>
      </c>
      <c r="I7" t="s">
        <v>131</v>
      </c>
      <c r="J7" s="17"/>
      <c r="R7">
        <f t="shared" si="1"/>
        <v>4</v>
      </c>
    </row>
    <row r="8" spans="1:19" ht="15.75" x14ac:dyDescent="0.25">
      <c r="A8" s="1" t="s">
        <v>6</v>
      </c>
      <c r="B8" s="17">
        <v>0.29809115594280439</v>
      </c>
      <c r="C8" s="17">
        <v>0.59711573189735423</v>
      </c>
      <c r="D8" s="17"/>
      <c r="E8" t="str">
        <f t="shared" si="0"/>
        <v/>
      </c>
      <c r="I8" t="s">
        <v>132</v>
      </c>
      <c r="R8">
        <f t="shared" si="1"/>
        <v>9</v>
      </c>
    </row>
    <row r="9" spans="1:19" ht="15.75" x14ac:dyDescent="0.25">
      <c r="A9" s="1" t="s">
        <v>7</v>
      </c>
      <c r="B9" s="17">
        <v>0.31587212290738315</v>
      </c>
      <c r="C9" s="17">
        <v>0.62156398688181258</v>
      </c>
      <c r="D9" s="17"/>
      <c r="E9" t="str">
        <f t="shared" si="0"/>
        <v/>
      </c>
      <c r="R9">
        <f t="shared" si="1"/>
        <v>34</v>
      </c>
    </row>
    <row r="10" spans="1:19" ht="15.75" x14ac:dyDescent="0.25">
      <c r="A10" s="1" t="s">
        <v>8</v>
      </c>
      <c r="B10" s="17">
        <v>0.30949760500878321</v>
      </c>
      <c r="C10" s="17">
        <v>0.61048006159217927</v>
      </c>
      <c r="D10" s="17"/>
      <c r="E10" t="str">
        <f t="shared" si="0"/>
        <v/>
      </c>
      <c r="R10">
        <f t="shared" si="1"/>
        <v>25</v>
      </c>
    </row>
    <row r="11" spans="1:19" ht="15.75" x14ac:dyDescent="0.25">
      <c r="A11" s="1" t="s">
        <v>9</v>
      </c>
      <c r="B11" s="17">
        <v>0.29358737410916719</v>
      </c>
      <c r="C11" s="17">
        <v>0.65019876566991675</v>
      </c>
      <c r="D11" s="17"/>
      <c r="E11" t="str">
        <f t="shared" si="0"/>
        <v/>
      </c>
      <c r="R11">
        <f t="shared" si="1"/>
        <v>2</v>
      </c>
    </row>
    <row r="12" spans="1:19" ht="15.75" x14ac:dyDescent="0.25">
      <c r="A12" s="1" t="s">
        <v>10</v>
      </c>
      <c r="B12" s="17">
        <v>0.2982799271102462</v>
      </c>
      <c r="C12" s="17">
        <v>0.65701465455348262</v>
      </c>
      <c r="D12" s="17"/>
      <c r="E12" t="str">
        <f t="shared" si="0"/>
        <v/>
      </c>
      <c r="R12">
        <f t="shared" si="1"/>
        <v>9</v>
      </c>
    </row>
    <row r="13" spans="1:19" ht="15.75" x14ac:dyDescent="0.25">
      <c r="A13" s="2" t="s">
        <v>11</v>
      </c>
      <c r="B13" s="17">
        <v>0.30359165550109124</v>
      </c>
      <c r="C13" s="17">
        <v>0.59945261166507546</v>
      </c>
      <c r="D13" s="17"/>
      <c r="E13" t="str">
        <f t="shared" si="0"/>
        <v/>
      </c>
      <c r="R13">
        <f t="shared" si="1"/>
        <v>17</v>
      </c>
    </row>
    <row r="14" spans="1:19" ht="15.75" x14ac:dyDescent="0.25">
      <c r="A14" s="1" t="s">
        <v>12</v>
      </c>
      <c r="B14" s="17">
        <v>0.31136430808972582</v>
      </c>
      <c r="C14" s="17">
        <v>0.61748309738932072</v>
      </c>
      <c r="D14" s="17"/>
      <c r="E14" t="str">
        <f t="shared" si="0"/>
        <v/>
      </c>
      <c r="R14">
        <f t="shared" si="1"/>
        <v>28</v>
      </c>
    </row>
    <row r="15" spans="1:19" ht="15.75" x14ac:dyDescent="0.25">
      <c r="A15" s="1" t="s">
        <v>13</v>
      </c>
      <c r="B15" s="17">
        <v>0.32369307562885696</v>
      </c>
      <c r="C15" s="17">
        <v>0.6000300252909454</v>
      </c>
      <c r="D15" s="17"/>
      <c r="E15" t="str">
        <f t="shared" si="0"/>
        <v/>
      </c>
      <c r="R15">
        <f t="shared" si="1"/>
        <v>46</v>
      </c>
    </row>
    <row r="16" spans="1:19" ht="15.75" x14ac:dyDescent="0.25">
      <c r="A16" s="1" t="s">
        <v>14</v>
      </c>
      <c r="B16" s="17">
        <v>0.32679721497524855</v>
      </c>
      <c r="C16" s="17">
        <v>0.61779210196380363</v>
      </c>
      <c r="D16" s="17"/>
      <c r="E16" t="str">
        <f t="shared" si="0"/>
        <v>Kovács Ilona</v>
      </c>
      <c r="R16">
        <f t="shared" si="1"/>
        <v>50</v>
      </c>
    </row>
    <row r="17" spans="1:18" ht="15.75" x14ac:dyDescent="0.25">
      <c r="A17" s="1" t="s">
        <v>15</v>
      </c>
      <c r="B17" s="17">
        <v>0.32248066054577595</v>
      </c>
      <c r="C17" s="17">
        <v>0.62383875036022773</v>
      </c>
      <c r="D17" s="17"/>
      <c r="E17" t="str">
        <f t="shared" si="0"/>
        <v/>
      </c>
      <c r="R17">
        <f t="shared" si="1"/>
        <v>44</v>
      </c>
    </row>
    <row r="18" spans="1:18" ht="15.75" x14ac:dyDescent="0.25">
      <c r="A18" s="1" t="s">
        <v>16</v>
      </c>
      <c r="B18" s="17">
        <v>0.29624616518031288</v>
      </c>
      <c r="C18" s="17">
        <v>0.60062189998797189</v>
      </c>
      <c r="D18" s="17"/>
      <c r="E18" t="str">
        <f t="shared" si="0"/>
        <v/>
      </c>
      <c r="R18">
        <f t="shared" si="1"/>
        <v>6</v>
      </c>
    </row>
    <row r="19" spans="1:18" ht="15.75" x14ac:dyDescent="0.25">
      <c r="A19" s="1" t="s">
        <v>17</v>
      </c>
      <c r="B19" s="17">
        <v>0.32411581920371541</v>
      </c>
      <c r="C19" s="17">
        <v>0.64484958448507712</v>
      </c>
      <c r="D19" s="17"/>
      <c r="E19" t="str">
        <f t="shared" si="0"/>
        <v/>
      </c>
      <c r="R19">
        <f t="shared" si="1"/>
        <v>46</v>
      </c>
    </row>
    <row r="20" spans="1:18" ht="15.75" x14ac:dyDescent="0.25">
      <c r="A20" s="1" t="s">
        <v>18</v>
      </c>
      <c r="B20" s="17">
        <v>0.31432761463631431</v>
      </c>
      <c r="C20" s="17">
        <v>0.60963282477215908</v>
      </c>
      <c r="D20" s="17"/>
      <c r="E20" t="str">
        <f t="shared" si="0"/>
        <v/>
      </c>
      <c r="R20">
        <f t="shared" si="1"/>
        <v>32</v>
      </c>
    </row>
    <row r="21" spans="1:18" ht="15.75" x14ac:dyDescent="0.25">
      <c r="A21" s="1" t="s">
        <v>19</v>
      </c>
      <c r="B21" s="17">
        <v>0.32226763374852024</v>
      </c>
      <c r="C21" s="17">
        <v>0.65945251696645302</v>
      </c>
      <c r="D21" s="17"/>
      <c r="E21" t="str">
        <f t="shared" si="0"/>
        <v/>
      </c>
      <c r="R21">
        <f t="shared" si="1"/>
        <v>44</v>
      </c>
    </row>
    <row r="22" spans="1:18" ht="15.75" x14ac:dyDescent="0.25">
      <c r="A22" s="1" t="s">
        <v>20</v>
      </c>
      <c r="B22" s="17">
        <v>0.32411442937325791</v>
      </c>
      <c r="C22" s="17">
        <v>0.63846336568293549</v>
      </c>
      <c r="D22" s="17"/>
      <c r="E22" t="str">
        <f t="shared" si="0"/>
        <v/>
      </c>
      <c r="R22">
        <f t="shared" si="1"/>
        <v>46</v>
      </c>
    </row>
    <row r="23" spans="1:18" ht="15.75" x14ac:dyDescent="0.25">
      <c r="A23" s="1" t="s">
        <v>21</v>
      </c>
      <c r="B23" s="17">
        <v>0.31755430043916083</v>
      </c>
      <c r="C23" s="17">
        <v>0.60915949045432183</v>
      </c>
      <c r="D23" s="17"/>
      <c r="E23" t="str">
        <f t="shared" si="0"/>
        <v/>
      </c>
      <c r="R23">
        <f t="shared" si="1"/>
        <v>37</v>
      </c>
    </row>
    <row r="24" spans="1:18" ht="15.75" x14ac:dyDescent="0.25">
      <c r="A24" s="1" t="s">
        <v>22</v>
      </c>
      <c r="B24" s="17">
        <v>0.3266534861701797</v>
      </c>
      <c r="C24" s="17">
        <v>0.60690753393897245</v>
      </c>
      <c r="D24" s="17"/>
      <c r="E24" t="str">
        <f t="shared" si="0"/>
        <v>Szabó Anna</v>
      </c>
      <c r="R24">
        <f t="shared" si="1"/>
        <v>50</v>
      </c>
    </row>
    <row r="25" spans="1:18" ht="15.75" x14ac:dyDescent="0.25">
      <c r="A25" s="1" t="s">
        <v>23</v>
      </c>
      <c r="B25" s="17">
        <v>0.32531005270687974</v>
      </c>
      <c r="C25" s="17">
        <v>0.62132750550494853</v>
      </c>
      <c r="D25" s="17"/>
      <c r="E25" t="str">
        <f t="shared" si="0"/>
        <v/>
      </c>
      <c r="R25">
        <f t="shared" si="1"/>
        <v>48</v>
      </c>
    </row>
    <row r="26" spans="1:18" ht="15.75" x14ac:dyDescent="0.25">
      <c r="A26" s="1" t="s">
        <v>24</v>
      </c>
      <c r="B26" s="17">
        <v>0.29217704155575686</v>
      </c>
      <c r="C26" s="17">
        <v>0.6272769213365269</v>
      </c>
      <c r="D26" s="17"/>
      <c r="E26" t="str">
        <f t="shared" si="0"/>
        <v/>
      </c>
      <c r="R26">
        <f t="shared" si="1"/>
        <v>0</v>
      </c>
    </row>
    <row r="27" spans="1:18" ht="15.75" x14ac:dyDescent="0.25">
      <c r="A27" s="1" t="s">
        <v>25</v>
      </c>
      <c r="B27" s="17">
        <v>0.29582094259259578</v>
      </c>
      <c r="C27" s="17">
        <v>0.60157036485109605</v>
      </c>
      <c r="D27" s="17"/>
      <c r="E27" t="str">
        <f t="shared" si="0"/>
        <v/>
      </c>
      <c r="R27">
        <f t="shared" si="1"/>
        <v>5</v>
      </c>
    </row>
    <row r="28" spans="1:18" ht="15.75" x14ac:dyDescent="0.25">
      <c r="A28" s="2" t="s">
        <v>26</v>
      </c>
      <c r="B28" s="17">
        <v>0.29511225245399025</v>
      </c>
      <c r="C28" s="17">
        <v>0.65088852305742906</v>
      </c>
      <c r="D28" s="17"/>
      <c r="E28" t="str">
        <f t="shared" si="0"/>
        <v/>
      </c>
      <c r="R28">
        <f t="shared" si="1"/>
        <v>4</v>
      </c>
    </row>
    <row r="29" spans="1:18" ht="15.75" x14ac:dyDescent="0.25">
      <c r="A29" s="2" t="s">
        <v>29</v>
      </c>
      <c r="B29" s="17">
        <v>0.30988850266873585</v>
      </c>
      <c r="C29" s="17">
        <v>0.59187375149331822</v>
      </c>
      <c r="D29" s="17"/>
      <c r="E29" t="str">
        <f t="shared" si="0"/>
        <v/>
      </c>
      <c r="R29">
        <f t="shared" si="1"/>
        <v>26</v>
      </c>
    </row>
    <row r="30" spans="1:18" ht="15.75" x14ac:dyDescent="0.25">
      <c r="A30" s="2" t="s">
        <v>27</v>
      </c>
      <c r="B30" s="17">
        <v>0.32914369037729863</v>
      </c>
      <c r="C30" s="17">
        <v>0.63236976634605446</v>
      </c>
      <c r="D30" s="17"/>
      <c r="E30" t="str">
        <f t="shared" si="0"/>
        <v>Zöld Alma</v>
      </c>
      <c r="R30">
        <f t="shared" si="1"/>
        <v>53</v>
      </c>
    </row>
    <row r="31" spans="1:18" ht="15.75" x14ac:dyDescent="0.25">
      <c r="A31" s="2" t="s">
        <v>28</v>
      </c>
      <c r="B31" s="17">
        <v>0.30745566447554101</v>
      </c>
      <c r="C31" s="17">
        <v>0.66312095514980296</v>
      </c>
      <c r="D31" s="17"/>
      <c r="E31" t="str">
        <f t="shared" si="0"/>
        <v/>
      </c>
      <c r="R31">
        <f t="shared" si="1"/>
        <v>22</v>
      </c>
    </row>
    <row r="34" spans="2:2" x14ac:dyDescent="0.25">
      <c r="B34" s="17"/>
    </row>
    <row r="35" spans="2:2" x14ac:dyDescent="0.25">
      <c r="B35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9BD5D-F390-4E6A-BA72-EB9BB240E7D3}">
  <dimension ref="A1:O41"/>
  <sheetViews>
    <sheetView workbookViewId="0">
      <selection activeCell="C40" sqref="C40"/>
    </sheetView>
  </sheetViews>
  <sheetFormatPr defaultRowHeight="15" x14ac:dyDescent="0.25"/>
  <cols>
    <col min="1" max="1" width="19.5703125" bestFit="1" customWidth="1"/>
    <col min="2" max="13" width="16.28515625" bestFit="1" customWidth="1"/>
  </cols>
  <sheetData>
    <row r="1" spans="1:15" x14ac:dyDescent="0.25">
      <c r="A1" t="s">
        <v>30</v>
      </c>
      <c r="B1" s="15">
        <v>44993</v>
      </c>
      <c r="C1" s="15">
        <v>44998</v>
      </c>
      <c r="D1" s="15">
        <v>45003</v>
      </c>
      <c r="E1" s="15">
        <v>45008</v>
      </c>
      <c r="F1" s="15">
        <v>45013</v>
      </c>
      <c r="G1" s="15">
        <v>45018</v>
      </c>
      <c r="H1" s="15">
        <v>45023</v>
      </c>
      <c r="I1" s="15">
        <v>45028</v>
      </c>
      <c r="J1" s="15">
        <v>45033</v>
      </c>
      <c r="K1" s="15">
        <v>45038</v>
      </c>
      <c r="L1" s="15">
        <v>45043</v>
      </c>
      <c r="M1" s="15">
        <v>45048</v>
      </c>
      <c r="O1" t="s">
        <v>170</v>
      </c>
    </row>
    <row r="2" spans="1:15" ht="15.75" x14ac:dyDescent="0.25">
      <c r="A2" s="1" t="s">
        <v>42</v>
      </c>
      <c r="B2" s="18">
        <v>1800</v>
      </c>
      <c r="C2" s="18">
        <v>2000</v>
      </c>
      <c r="D2" s="18">
        <v>2800</v>
      </c>
      <c r="E2" s="18">
        <v>5000</v>
      </c>
      <c r="F2" s="18"/>
      <c r="G2" s="18">
        <v>2600</v>
      </c>
      <c r="H2" s="18">
        <v>4100</v>
      </c>
      <c r="I2" s="18">
        <v>4500</v>
      </c>
      <c r="J2" s="18">
        <v>3600</v>
      </c>
      <c r="K2" s="18">
        <v>5000</v>
      </c>
      <c r="L2" s="18">
        <v>2100</v>
      </c>
      <c r="M2" s="18" t="s">
        <v>171</v>
      </c>
      <c r="N2" s="19"/>
    </row>
    <row r="3" spans="1:15" ht="15.75" x14ac:dyDescent="0.25">
      <c r="A3" s="1" t="s">
        <v>1</v>
      </c>
      <c r="B3" s="18" t="s">
        <v>171</v>
      </c>
      <c r="C3" s="18">
        <v>3100</v>
      </c>
      <c r="D3" s="18">
        <v>3900</v>
      </c>
      <c r="E3" s="18" t="s">
        <v>171</v>
      </c>
      <c r="F3" s="18">
        <v>3300</v>
      </c>
      <c r="G3" s="18">
        <v>4000</v>
      </c>
      <c r="H3" s="18">
        <v>1800</v>
      </c>
      <c r="I3" s="18">
        <v>3500</v>
      </c>
      <c r="J3" s="18">
        <v>1800</v>
      </c>
      <c r="K3" s="18">
        <v>5000</v>
      </c>
      <c r="L3" s="18" t="s">
        <v>171</v>
      </c>
      <c r="M3" s="18">
        <v>1200</v>
      </c>
    </row>
    <row r="4" spans="1:15" ht="15.75" x14ac:dyDescent="0.25">
      <c r="A4" s="1" t="s">
        <v>2</v>
      </c>
      <c r="B4" s="18">
        <v>4100</v>
      </c>
      <c r="C4" s="18">
        <v>2000</v>
      </c>
      <c r="D4" s="18">
        <v>4900</v>
      </c>
      <c r="E4" s="18">
        <v>4700</v>
      </c>
      <c r="F4" s="18">
        <v>1600</v>
      </c>
      <c r="G4" s="18">
        <v>2600</v>
      </c>
      <c r="H4" s="18">
        <v>4400</v>
      </c>
      <c r="I4" s="18">
        <v>1800</v>
      </c>
      <c r="J4" s="18" t="s">
        <v>171</v>
      </c>
      <c r="K4" s="18">
        <v>4500</v>
      </c>
      <c r="L4" s="18">
        <v>2100</v>
      </c>
      <c r="M4" s="18">
        <v>4800</v>
      </c>
    </row>
    <row r="5" spans="1:15" ht="15.75" x14ac:dyDescent="0.25">
      <c r="A5" s="2" t="s">
        <v>3</v>
      </c>
      <c r="B5" s="18">
        <v>3800</v>
      </c>
      <c r="C5" s="18" t="s">
        <v>171</v>
      </c>
      <c r="D5" s="18">
        <v>3700</v>
      </c>
      <c r="E5" s="18">
        <v>2600</v>
      </c>
      <c r="F5" s="18">
        <v>3000</v>
      </c>
      <c r="G5" s="18">
        <v>4100</v>
      </c>
      <c r="H5" s="18">
        <v>3200</v>
      </c>
      <c r="I5" s="18">
        <v>4600</v>
      </c>
      <c r="J5" s="18">
        <v>3500</v>
      </c>
      <c r="K5" s="18">
        <v>3900</v>
      </c>
      <c r="L5" s="18">
        <v>4600</v>
      </c>
      <c r="M5" s="18">
        <v>3500</v>
      </c>
    </row>
    <row r="6" spans="1:15" ht="15.75" x14ac:dyDescent="0.25">
      <c r="A6" s="1" t="s">
        <v>4</v>
      </c>
      <c r="B6" s="18">
        <v>3000</v>
      </c>
      <c r="C6" s="18">
        <v>3800</v>
      </c>
      <c r="D6" s="18">
        <v>4500</v>
      </c>
      <c r="E6" s="18">
        <v>3800</v>
      </c>
      <c r="F6" s="18">
        <v>1700</v>
      </c>
      <c r="G6" s="18">
        <v>2300</v>
      </c>
      <c r="H6" s="18" t="s">
        <v>171</v>
      </c>
      <c r="I6" s="18">
        <v>2200</v>
      </c>
      <c r="J6" s="18">
        <v>1300</v>
      </c>
      <c r="K6" s="18">
        <v>3700</v>
      </c>
      <c r="L6" s="18">
        <v>2100</v>
      </c>
      <c r="M6" s="18">
        <v>2200</v>
      </c>
    </row>
    <row r="7" spans="1:15" ht="15.75" x14ac:dyDescent="0.25">
      <c r="A7" s="2" t="s">
        <v>5</v>
      </c>
      <c r="B7" s="18" t="s">
        <v>171</v>
      </c>
      <c r="C7" s="18" t="s">
        <v>171</v>
      </c>
      <c r="D7" s="18">
        <v>4300</v>
      </c>
      <c r="E7" s="18">
        <v>3700</v>
      </c>
      <c r="F7" s="18">
        <v>4500</v>
      </c>
      <c r="G7" s="18">
        <v>2000</v>
      </c>
      <c r="H7" s="18" t="s">
        <v>171</v>
      </c>
      <c r="I7" s="18">
        <v>3800</v>
      </c>
      <c r="J7" s="18">
        <v>2300</v>
      </c>
      <c r="K7" s="18">
        <v>1400</v>
      </c>
      <c r="L7" s="18">
        <v>4900</v>
      </c>
      <c r="M7" s="18" t="s">
        <v>171</v>
      </c>
    </row>
    <row r="8" spans="1:15" ht="15.75" x14ac:dyDescent="0.25">
      <c r="A8" s="1" t="s">
        <v>6</v>
      </c>
      <c r="B8" s="18">
        <v>2100</v>
      </c>
      <c r="C8" s="18">
        <v>4200</v>
      </c>
      <c r="D8" s="18">
        <v>1300</v>
      </c>
      <c r="E8" s="18" t="s">
        <v>171</v>
      </c>
      <c r="F8" s="18" t="s">
        <v>171</v>
      </c>
      <c r="G8" s="18">
        <v>4500</v>
      </c>
      <c r="H8" s="18">
        <v>3800</v>
      </c>
      <c r="I8" s="18">
        <v>1300</v>
      </c>
      <c r="J8" s="18">
        <v>4900</v>
      </c>
      <c r="K8" s="18">
        <v>1900</v>
      </c>
      <c r="L8" s="18" t="s">
        <v>171</v>
      </c>
      <c r="M8" s="18">
        <v>4700</v>
      </c>
    </row>
    <row r="9" spans="1:15" ht="15.75" x14ac:dyDescent="0.25">
      <c r="A9" s="1" t="s">
        <v>7</v>
      </c>
      <c r="B9" s="18" t="s">
        <v>171</v>
      </c>
      <c r="C9" s="18">
        <v>3800</v>
      </c>
      <c r="D9" s="18">
        <v>1500</v>
      </c>
      <c r="E9" s="18">
        <v>1800</v>
      </c>
      <c r="F9" s="18">
        <v>3100</v>
      </c>
      <c r="G9" s="18">
        <v>3900</v>
      </c>
      <c r="H9" s="18">
        <v>4400</v>
      </c>
      <c r="I9" s="18">
        <v>4300</v>
      </c>
      <c r="J9" s="18">
        <v>4900</v>
      </c>
      <c r="K9" s="18">
        <v>1800</v>
      </c>
      <c r="L9" s="18">
        <v>4800</v>
      </c>
      <c r="M9" s="18">
        <v>1800</v>
      </c>
    </row>
    <row r="10" spans="1:15" ht="15.75" x14ac:dyDescent="0.25">
      <c r="A10" s="1" t="s">
        <v>8</v>
      </c>
      <c r="B10" s="18">
        <v>2000</v>
      </c>
      <c r="C10" s="18" t="s">
        <v>171</v>
      </c>
      <c r="D10" s="18">
        <v>4100</v>
      </c>
      <c r="E10" s="18">
        <v>2000</v>
      </c>
      <c r="F10" s="18" t="s">
        <v>171</v>
      </c>
      <c r="G10" s="18" t="s">
        <v>171</v>
      </c>
      <c r="H10" s="18">
        <v>1400</v>
      </c>
      <c r="I10" s="18">
        <v>4900</v>
      </c>
      <c r="J10" s="18">
        <v>4200</v>
      </c>
      <c r="K10" s="18">
        <v>5000</v>
      </c>
      <c r="L10" s="18">
        <v>4200</v>
      </c>
      <c r="M10" s="18">
        <v>3700</v>
      </c>
    </row>
    <row r="11" spans="1:15" ht="15.75" x14ac:dyDescent="0.25">
      <c r="A11" s="1" t="s">
        <v>9</v>
      </c>
      <c r="B11" s="18" t="s">
        <v>171</v>
      </c>
      <c r="C11" s="18" t="s">
        <v>171</v>
      </c>
      <c r="D11" s="18" t="s">
        <v>171</v>
      </c>
      <c r="E11" s="18">
        <v>3200</v>
      </c>
      <c r="F11" s="18">
        <v>3800</v>
      </c>
      <c r="G11" s="18">
        <v>4300</v>
      </c>
      <c r="H11" s="18">
        <v>3600</v>
      </c>
      <c r="I11" s="18">
        <v>2000</v>
      </c>
      <c r="J11" s="18" t="s">
        <v>171</v>
      </c>
      <c r="K11" s="18">
        <v>1500</v>
      </c>
      <c r="L11" s="18" t="s">
        <v>171</v>
      </c>
      <c r="M11" s="18" t="s">
        <v>171</v>
      </c>
    </row>
    <row r="12" spans="1:15" ht="15.75" x14ac:dyDescent="0.25">
      <c r="A12" s="1" t="s">
        <v>10</v>
      </c>
      <c r="B12" s="18" t="s">
        <v>171</v>
      </c>
      <c r="C12" s="18">
        <v>1500</v>
      </c>
      <c r="D12" s="18">
        <v>3000</v>
      </c>
      <c r="E12" s="18" t="s">
        <v>171</v>
      </c>
      <c r="F12" s="18">
        <v>2400</v>
      </c>
      <c r="G12" s="18">
        <v>5000</v>
      </c>
      <c r="H12" s="18" t="s">
        <v>171</v>
      </c>
      <c r="I12" s="18">
        <v>1400</v>
      </c>
      <c r="J12" s="18">
        <v>3700</v>
      </c>
      <c r="K12" s="18">
        <v>2000</v>
      </c>
      <c r="L12" s="18">
        <v>3300</v>
      </c>
      <c r="M12" s="18">
        <v>3300</v>
      </c>
    </row>
    <row r="13" spans="1:15" ht="15.75" x14ac:dyDescent="0.25">
      <c r="A13" s="2" t="s">
        <v>11</v>
      </c>
      <c r="B13" s="18">
        <v>1600</v>
      </c>
      <c r="C13" s="18">
        <v>1500</v>
      </c>
      <c r="D13" s="18" t="s">
        <v>171</v>
      </c>
      <c r="E13" s="18">
        <v>3200</v>
      </c>
      <c r="F13" s="18">
        <v>4400</v>
      </c>
      <c r="G13" s="18">
        <v>3300</v>
      </c>
      <c r="H13" s="18">
        <v>2600</v>
      </c>
      <c r="I13" s="18">
        <v>2500</v>
      </c>
      <c r="J13" s="18">
        <v>2500</v>
      </c>
      <c r="K13" s="18">
        <v>1800</v>
      </c>
      <c r="L13" s="18">
        <v>3800</v>
      </c>
      <c r="M13" s="18" t="s">
        <v>171</v>
      </c>
    </row>
    <row r="14" spans="1:15" ht="15.75" x14ac:dyDescent="0.25">
      <c r="A14" s="1" t="s">
        <v>12</v>
      </c>
      <c r="B14" s="18">
        <v>4100</v>
      </c>
      <c r="C14" s="18">
        <v>2000</v>
      </c>
      <c r="D14" s="18">
        <v>4600</v>
      </c>
      <c r="E14" s="18">
        <v>4800</v>
      </c>
      <c r="F14" s="18">
        <v>4400</v>
      </c>
      <c r="G14" s="18">
        <v>3100</v>
      </c>
      <c r="H14" s="18">
        <v>3400</v>
      </c>
      <c r="I14" s="18">
        <v>4800</v>
      </c>
      <c r="J14" s="18">
        <v>4400</v>
      </c>
      <c r="K14" s="18">
        <v>2200</v>
      </c>
      <c r="L14" s="18">
        <v>4200</v>
      </c>
      <c r="M14" s="18">
        <v>3900</v>
      </c>
    </row>
    <row r="15" spans="1:15" ht="15.75" x14ac:dyDescent="0.25">
      <c r="A15" s="1" t="s">
        <v>13</v>
      </c>
      <c r="B15" s="18" t="s">
        <v>171</v>
      </c>
      <c r="C15" s="18" t="s">
        <v>171</v>
      </c>
      <c r="D15" s="18">
        <v>3600</v>
      </c>
      <c r="E15" s="18">
        <v>3200</v>
      </c>
      <c r="F15" s="18">
        <v>2900</v>
      </c>
      <c r="G15" s="18">
        <v>2800</v>
      </c>
      <c r="H15" s="18">
        <v>3500</v>
      </c>
      <c r="I15" s="18">
        <v>3900</v>
      </c>
      <c r="J15" s="18">
        <v>2100</v>
      </c>
      <c r="K15" s="18">
        <v>3100</v>
      </c>
      <c r="L15" s="18">
        <v>3100</v>
      </c>
      <c r="M15" s="18">
        <v>1700</v>
      </c>
    </row>
    <row r="16" spans="1:15" ht="15.75" x14ac:dyDescent="0.25">
      <c r="A16" s="1" t="s">
        <v>14</v>
      </c>
      <c r="B16" s="18">
        <v>1400</v>
      </c>
      <c r="C16" s="18" t="s">
        <v>171</v>
      </c>
      <c r="D16" s="18">
        <v>4600</v>
      </c>
      <c r="E16" s="18" t="s">
        <v>171</v>
      </c>
      <c r="F16" s="18">
        <v>2500</v>
      </c>
      <c r="G16" s="18" t="s">
        <v>171</v>
      </c>
      <c r="H16" s="18">
        <v>2400</v>
      </c>
      <c r="I16" s="18">
        <v>4800</v>
      </c>
      <c r="J16" s="18">
        <v>4700</v>
      </c>
      <c r="K16" s="18">
        <v>4500</v>
      </c>
      <c r="L16" s="18">
        <v>1900</v>
      </c>
      <c r="M16" s="18">
        <v>3600</v>
      </c>
    </row>
    <row r="17" spans="1:13" ht="15.75" x14ac:dyDescent="0.25">
      <c r="A17" s="1" t="s">
        <v>15</v>
      </c>
      <c r="B17" s="18">
        <v>3100</v>
      </c>
      <c r="C17" s="18">
        <v>4300</v>
      </c>
      <c r="D17" s="18">
        <v>2700</v>
      </c>
      <c r="E17" s="18">
        <v>4900</v>
      </c>
      <c r="F17" s="18" t="s">
        <v>171</v>
      </c>
      <c r="G17" s="18">
        <v>3500</v>
      </c>
      <c r="H17" s="18">
        <v>1800</v>
      </c>
      <c r="I17" s="18">
        <v>4700</v>
      </c>
      <c r="J17" s="18" t="s">
        <v>171</v>
      </c>
      <c r="K17" s="18" t="s">
        <v>171</v>
      </c>
      <c r="L17" s="18">
        <v>3100</v>
      </c>
      <c r="M17" s="18" t="s">
        <v>171</v>
      </c>
    </row>
    <row r="18" spans="1:13" ht="15.75" x14ac:dyDescent="0.25">
      <c r="A18" s="1" t="s">
        <v>16</v>
      </c>
      <c r="B18" s="18" t="s">
        <v>171</v>
      </c>
      <c r="C18" s="18">
        <v>3300</v>
      </c>
      <c r="D18" s="18">
        <v>1700</v>
      </c>
      <c r="E18" s="18">
        <v>2300</v>
      </c>
      <c r="F18" s="18">
        <v>1700</v>
      </c>
      <c r="G18" s="18">
        <v>1700</v>
      </c>
      <c r="H18" s="18" t="s">
        <v>171</v>
      </c>
      <c r="I18" s="18">
        <v>3700</v>
      </c>
      <c r="J18" s="18" t="s">
        <v>171</v>
      </c>
      <c r="K18" s="18">
        <v>2200</v>
      </c>
      <c r="L18" s="18" t="s">
        <v>171</v>
      </c>
      <c r="M18" s="18">
        <v>3500</v>
      </c>
    </row>
    <row r="19" spans="1:13" ht="15.75" x14ac:dyDescent="0.25">
      <c r="A19" s="1" t="s">
        <v>17</v>
      </c>
      <c r="B19" s="18">
        <v>3300</v>
      </c>
      <c r="C19" s="18">
        <v>4300</v>
      </c>
      <c r="D19" s="18" t="s">
        <v>171</v>
      </c>
      <c r="E19" s="18">
        <v>4800</v>
      </c>
      <c r="F19" s="18">
        <v>3600</v>
      </c>
      <c r="G19" s="18">
        <v>3100</v>
      </c>
      <c r="H19" s="18">
        <v>2800</v>
      </c>
      <c r="I19" s="18">
        <v>1500</v>
      </c>
      <c r="J19" s="18">
        <v>1700</v>
      </c>
      <c r="K19" s="18" t="s">
        <v>171</v>
      </c>
      <c r="L19" s="18">
        <v>4400</v>
      </c>
      <c r="M19" s="18" t="s">
        <v>171</v>
      </c>
    </row>
    <row r="20" spans="1:13" ht="15.75" x14ac:dyDescent="0.25">
      <c r="A20" s="1" t="s">
        <v>18</v>
      </c>
      <c r="B20" s="18">
        <v>4000</v>
      </c>
      <c r="C20" s="18">
        <v>2300</v>
      </c>
      <c r="D20" s="18" t="s">
        <v>171</v>
      </c>
      <c r="E20" s="18">
        <v>1400</v>
      </c>
      <c r="F20" s="18">
        <v>3600</v>
      </c>
      <c r="G20" s="18">
        <v>4700</v>
      </c>
      <c r="H20" s="18" t="s">
        <v>171</v>
      </c>
      <c r="I20" s="18">
        <v>4600</v>
      </c>
      <c r="J20" s="18">
        <v>2100</v>
      </c>
      <c r="K20" s="18">
        <v>4800</v>
      </c>
      <c r="L20" s="18">
        <v>2100</v>
      </c>
      <c r="M20" s="18">
        <v>3700</v>
      </c>
    </row>
    <row r="21" spans="1:13" ht="15.75" x14ac:dyDescent="0.25">
      <c r="A21" s="1" t="s">
        <v>19</v>
      </c>
      <c r="B21" s="18">
        <v>3300</v>
      </c>
      <c r="C21" s="18">
        <v>2100</v>
      </c>
      <c r="D21" s="18">
        <v>2200</v>
      </c>
      <c r="E21" s="18">
        <v>3100</v>
      </c>
      <c r="F21" s="18" t="s">
        <v>171</v>
      </c>
      <c r="G21" s="18">
        <v>3100</v>
      </c>
      <c r="H21" s="18">
        <v>3200</v>
      </c>
      <c r="I21" s="18">
        <v>3300</v>
      </c>
      <c r="J21" s="18">
        <v>3600</v>
      </c>
      <c r="K21" s="18">
        <v>4200</v>
      </c>
      <c r="L21" s="18">
        <v>4200</v>
      </c>
      <c r="M21" s="18">
        <v>1900</v>
      </c>
    </row>
    <row r="22" spans="1:13" ht="15.75" x14ac:dyDescent="0.25">
      <c r="A22" s="1" t="s">
        <v>20</v>
      </c>
      <c r="B22" s="18">
        <v>4200</v>
      </c>
      <c r="C22" s="18">
        <v>3600</v>
      </c>
      <c r="D22" s="18">
        <v>2400</v>
      </c>
      <c r="E22" s="18">
        <v>1400</v>
      </c>
      <c r="F22" s="18">
        <v>1900</v>
      </c>
      <c r="G22" s="18">
        <v>4400</v>
      </c>
      <c r="H22" s="18" t="s">
        <v>171</v>
      </c>
      <c r="I22" s="18" t="s">
        <v>171</v>
      </c>
      <c r="J22" s="18">
        <v>2700</v>
      </c>
      <c r="K22" s="18">
        <v>2900</v>
      </c>
      <c r="L22" s="18">
        <v>3200</v>
      </c>
      <c r="M22" s="18">
        <v>2200</v>
      </c>
    </row>
    <row r="23" spans="1:13" ht="15.75" x14ac:dyDescent="0.25">
      <c r="A23" s="1" t="s">
        <v>21</v>
      </c>
      <c r="B23" s="18">
        <v>3100</v>
      </c>
      <c r="C23" s="18">
        <v>1700</v>
      </c>
      <c r="D23" s="18">
        <v>4600</v>
      </c>
      <c r="E23" s="18">
        <v>3800</v>
      </c>
      <c r="F23" s="18">
        <v>1300</v>
      </c>
      <c r="G23" s="18" t="s">
        <v>171</v>
      </c>
      <c r="H23" s="18">
        <v>2400</v>
      </c>
      <c r="I23" s="18">
        <v>4300</v>
      </c>
      <c r="J23" s="18">
        <v>4100</v>
      </c>
      <c r="K23" s="18">
        <v>3200</v>
      </c>
      <c r="L23" s="18">
        <v>2300</v>
      </c>
      <c r="M23" s="18">
        <v>3200</v>
      </c>
    </row>
    <row r="24" spans="1:13" ht="15.75" x14ac:dyDescent="0.25">
      <c r="A24" s="1" t="s">
        <v>22</v>
      </c>
      <c r="B24" s="18">
        <v>1800</v>
      </c>
      <c r="C24" s="18" t="s">
        <v>171</v>
      </c>
      <c r="D24" s="18">
        <v>2900</v>
      </c>
      <c r="E24" s="18">
        <v>4200</v>
      </c>
      <c r="F24" s="18">
        <v>4400</v>
      </c>
      <c r="G24" s="18">
        <v>2600</v>
      </c>
      <c r="H24" s="18">
        <v>4000</v>
      </c>
      <c r="I24" s="18">
        <v>4000</v>
      </c>
      <c r="J24" s="18">
        <v>5000</v>
      </c>
      <c r="K24" s="18">
        <v>2100</v>
      </c>
      <c r="L24" s="18">
        <v>3300</v>
      </c>
      <c r="M24" s="18">
        <v>2200</v>
      </c>
    </row>
    <row r="25" spans="1:13" ht="15.75" x14ac:dyDescent="0.25">
      <c r="A25" s="1" t="s">
        <v>23</v>
      </c>
      <c r="B25" s="18">
        <v>2700</v>
      </c>
      <c r="C25" s="18">
        <v>3900</v>
      </c>
      <c r="D25" s="18">
        <v>2100</v>
      </c>
      <c r="E25" s="18">
        <v>4500</v>
      </c>
      <c r="F25" s="18" t="s">
        <v>171</v>
      </c>
      <c r="G25" s="18" t="s">
        <v>171</v>
      </c>
      <c r="H25" s="18">
        <v>3400</v>
      </c>
      <c r="I25" s="18">
        <v>4700</v>
      </c>
      <c r="J25" s="18">
        <v>3700</v>
      </c>
      <c r="K25" s="18">
        <v>4800</v>
      </c>
      <c r="L25" s="18">
        <v>4000</v>
      </c>
      <c r="M25" s="18">
        <v>2800</v>
      </c>
    </row>
    <row r="26" spans="1:13" ht="15.75" x14ac:dyDescent="0.25">
      <c r="A26" s="1" t="s">
        <v>24</v>
      </c>
      <c r="B26" s="18">
        <v>1700</v>
      </c>
      <c r="C26" s="18">
        <v>3000</v>
      </c>
      <c r="D26" s="18">
        <v>1900</v>
      </c>
      <c r="E26" s="18">
        <v>2500</v>
      </c>
      <c r="F26" s="18">
        <v>3800</v>
      </c>
      <c r="G26" s="18">
        <v>2200</v>
      </c>
      <c r="H26" s="18">
        <v>3400</v>
      </c>
      <c r="I26" s="18">
        <v>1600</v>
      </c>
      <c r="J26" s="18">
        <v>3000</v>
      </c>
      <c r="K26" s="18">
        <v>2800</v>
      </c>
      <c r="L26" s="18" t="s">
        <v>171</v>
      </c>
      <c r="M26" s="18">
        <v>1900</v>
      </c>
    </row>
    <row r="27" spans="1:13" ht="15.75" x14ac:dyDescent="0.25">
      <c r="A27" s="1" t="s">
        <v>25</v>
      </c>
      <c r="B27" s="18" t="s">
        <v>171</v>
      </c>
      <c r="C27" s="18">
        <v>4200</v>
      </c>
      <c r="D27" s="18">
        <v>4000</v>
      </c>
      <c r="E27" s="18">
        <v>3500</v>
      </c>
      <c r="F27" s="18">
        <v>1400</v>
      </c>
      <c r="G27" s="18">
        <v>3500</v>
      </c>
      <c r="H27" s="18" t="s">
        <v>171</v>
      </c>
      <c r="I27" s="18" t="s">
        <v>171</v>
      </c>
      <c r="J27" s="18">
        <v>4900</v>
      </c>
      <c r="K27" s="18">
        <v>4700</v>
      </c>
      <c r="L27" s="18">
        <v>1600</v>
      </c>
      <c r="M27" s="18">
        <v>2500</v>
      </c>
    </row>
    <row r="28" spans="1:13" ht="15.75" x14ac:dyDescent="0.25">
      <c r="A28" s="2" t="s">
        <v>26</v>
      </c>
      <c r="B28" s="18">
        <v>1700</v>
      </c>
      <c r="C28" s="18">
        <v>4000</v>
      </c>
      <c r="D28" s="18">
        <v>2000</v>
      </c>
      <c r="E28" s="18">
        <v>2900</v>
      </c>
      <c r="F28" s="18">
        <v>3400</v>
      </c>
      <c r="G28" s="18">
        <v>4300</v>
      </c>
      <c r="H28" s="18">
        <v>2100</v>
      </c>
      <c r="I28" s="18">
        <v>1500</v>
      </c>
      <c r="J28" s="18">
        <v>3100</v>
      </c>
      <c r="K28" s="18">
        <v>4600</v>
      </c>
      <c r="L28" s="18">
        <v>1900</v>
      </c>
      <c r="M28" s="18">
        <v>2500</v>
      </c>
    </row>
    <row r="29" spans="1:13" ht="15.75" x14ac:dyDescent="0.25">
      <c r="A29" s="2" t="s">
        <v>29</v>
      </c>
      <c r="B29" s="18" t="s">
        <v>171</v>
      </c>
      <c r="C29" s="18">
        <v>3600</v>
      </c>
      <c r="D29" s="18">
        <v>3500</v>
      </c>
      <c r="E29" s="18">
        <v>3100</v>
      </c>
      <c r="F29" s="18">
        <v>3700</v>
      </c>
      <c r="G29" s="18">
        <v>4800</v>
      </c>
      <c r="H29" s="18">
        <v>1600</v>
      </c>
      <c r="I29" s="18">
        <v>3700</v>
      </c>
      <c r="J29" s="18">
        <v>2800</v>
      </c>
      <c r="K29" s="18">
        <v>3300</v>
      </c>
      <c r="L29" s="18">
        <v>4000</v>
      </c>
      <c r="M29" s="18">
        <v>1500</v>
      </c>
    </row>
    <row r="30" spans="1:13" ht="15.75" x14ac:dyDescent="0.25">
      <c r="A30" s="2" t="s">
        <v>27</v>
      </c>
      <c r="B30" s="18">
        <v>2200</v>
      </c>
      <c r="C30" s="18">
        <v>3500</v>
      </c>
      <c r="D30" s="18">
        <v>4700</v>
      </c>
      <c r="E30" s="18">
        <v>2900</v>
      </c>
      <c r="F30" s="18">
        <v>1200</v>
      </c>
      <c r="G30" s="18">
        <v>2000</v>
      </c>
      <c r="H30" s="18">
        <v>3800</v>
      </c>
      <c r="I30" s="18">
        <v>1800</v>
      </c>
      <c r="J30" s="18">
        <v>2300</v>
      </c>
      <c r="K30" s="18">
        <v>3400</v>
      </c>
      <c r="L30" s="18">
        <v>4100</v>
      </c>
      <c r="M30" s="18">
        <v>4100</v>
      </c>
    </row>
    <row r="31" spans="1:13" ht="15.75" x14ac:dyDescent="0.25">
      <c r="A31" s="2" t="s">
        <v>28</v>
      </c>
      <c r="B31" s="18">
        <v>4800</v>
      </c>
      <c r="C31" s="18">
        <v>3600</v>
      </c>
      <c r="D31" s="18">
        <v>4400</v>
      </c>
      <c r="E31" s="18">
        <v>3900</v>
      </c>
      <c r="F31" s="18" t="s">
        <v>171</v>
      </c>
      <c r="G31" s="18">
        <v>3300</v>
      </c>
      <c r="H31" s="18">
        <v>3300</v>
      </c>
      <c r="I31" s="18">
        <v>3400</v>
      </c>
      <c r="J31" s="18">
        <v>3000</v>
      </c>
      <c r="K31" s="18">
        <v>5000</v>
      </c>
      <c r="L31" s="18">
        <v>2900</v>
      </c>
      <c r="M31" s="18">
        <v>3200</v>
      </c>
    </row>
    <row r="33" spans="1:2" ht="15.75" x14ac:dyDescent="0.25">
      <c r="A33" s="2" t="s">
        <v>172</v>
      </c>
    </row>
    <row r="35" spans="1:2" ht="31.5" x14ac:dyDescent="0.25">
      <c r="A35" s="14" t="s">
        <v>173</v>
      </c>
    </row>
    <row r="37" spans="1:2" x14ac:dyDescent="0.25">
      <c r="A37" t="s">
        <v>174</v>
      </c>
    </row>
    <row r="38" spans="1:2" ht="30" x14ac:dyDescent="0.25">
      <c r="A38" s="20" t="s">
        <v>175</v>
      </c>
    </row>
    <row r="40" spans="1:2" x14ac:dyDescent="0.25">
      <c r="A40" t="s">
        <v>176</v>
      </c>
    </row>
    <row r="41" spans="1:2" x14ac:dyDescent="0.25">
      <c r="A41" t="s">
        <v>177</v>
      </c>
      <c r="B41" s="15"/>
    </row>
  </sheetData>
  <conditionalFormatting sqref="B2:N2 B3:M31">
    <cfRule type="cellIs" dxfId="1" priority="1" operator="between">
      <formula>20</formula>
      <formula>30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BC58A-E98B-4974-9E03-AA49B630D35E}">
  <dimension ref="A1:U44"/>
  <sheetViews>
    <sheetView topLeftCell="A21" workbookViewId="0">
      <selection activeCell="B39" sqref="B39"/>
    </sheetView>
  </sheetViews>
  <sheetFormatPr defaultRowHeight="15" x14ac:dyDescent="0.25"/>
  <cols>
    <col min="1" max="1" width="27.42578125" bestFit="1" customWidth="1"/>
    <col min="2" max="21" width="16.28515625" bestFit="1" customWidth="1"/>
  </cols>
  <sheetData>
    <row r="1" spans="1:21" x14ac:dyDescent="0.25">
      <c r="A1" t="s">
        <v>30</v>
      </c>
      <c r="B1" s="15">
        <v>44993</v>
      </c>
      <c r="C1" s="15">
        <v>44998</v>
      </c>
      <c r="D1" s="15">
        <v>45003</v>
      </c>
      <c r="E1" s="15">
        <v>45008</v>
      </c>
      <c r="F1" s="15">
        <v>45013</v>
      </c>
      <c r="G1" s="15">
        <v>45018</v>
      </c>
      <c r="H1" s="15">
        <v>45023</v>
      </c>
      <c r="I1" s="15">
        <v>45028</v>
      </c>
      <c r="J1" s="15">
        <v>45033</v>
      </c>
      <c r="K1" s="15">
        <v>45038</v>
      </c>
      <c r="L1" s="15">
        <v>45043</v>
      </c>
      <c r="M1" s="15">
        <v>45048</v>
      </c>
      <c r="N1" s="15"/>
      <c r="O1" s="15" t="s">
        <v>178</v>
      </c>
      <c r="P1" s="15" t="s">
        <v>179</v>
      </c>
      <c r="Q1" s="15"/>
      <c r="R1" s="15"/>
      <c r="S1" s="15"/>
      <c r="T1" s="15"/>
      <c r="U1" s="15"/>
    </row>
    <row r="2" spans="1:21" ht="15.75" x14ac:dyDescent="0.25">
      <c r="A2" s="1" t="s">
        <v>42</v>
      </c>
      <c r="B2" s="18">
        <v>80</v>
      </c>
      <c r="C2" s="18">
        <v>88</v>
      </c>
      <c r="D2" s="18" t="s">
        <v>180</v>
      </c>
      <c r="E2" s="18">
        <v>91</v>
      </c>
      <c r="F2" s="18"/>
      <c r="G2" s="18">
        <v>76</v>
      </c>
      <c r="H2" s="18">
        <v>69</v>
      </c>
      <c r="I2" s="18">
        <v>76</v>
      </c>
      <c r="J2" s="18">
        <v>61</v>
      </c>
      <c r="K2" s="18">
        <v>51</v>
      </c>
      <c r="L2" s="18">
        <v>44</v>
      </c>
      <c r="M2" s="18"/>
    </row>
    <row r="3" spans="1:21" ht="15.75" x14ac:dyDescent="0.25">
      <c r="A3" s="1" t="s">
        <v>1</v>
      </c>
      <c r="B3" s="18"/>
      <c r="C3" s="18">
        <v>68</v>
      </c>
      <c r="D3" s="18">
        <v>69</v>
      </c>
      <c r="E3" s="18"/>
      <c r="F3" s="18">
        <v>44</v>
      </c>
      <c r="G3" s="18">
        <v>69</v>
      </c>
      <c r="H3" s="18">
        <v>32</v>
      </c>
      <c r="I3" s="18" t="s">
        <v>180</v>
      </c>
      <c r="J3" s="18">
        <v>39</v>
      </c>
      <c r="K3" s="18">
        <v>35</v>
      </c>
      <c r="L3" s="18"/>
      <c r="M3" s="18">
        <v>72</v>
      </c>
    </row>
    <row r="4" spans="1:21" ht="15.75" x14ac:dyDescent="0.25">
      <c r="A4" s="1" t="s">
        <v>2</v>
      </c>
      <c r="B4" s="18">
        <v>38</v>
      </c>
      <c r="C4" s="18" t="s">
        <v>181</v>
      </c>
      <c r="D4" s="18" t="s">
        <v>180</v>
      </c>
      <c r="E4" s="18">
        <v>69</v>
      </c>
      <c r="F4" s="18">
        <v>80</v>
      </c>
      <c r="G4" s="18">
        <v>34</v>
      </c>
      <c r="H4" s="18">
        <v>78</v>
      </c>
      <c r="I4" s="18">
        <v>34</v>
      </c>
      <c r="J4" s="18"/>
      <c r="K4" s="18">
        <v>47</v>
      </c>
      <c r="L4" s="18">
        <v>32</v>
      </c>
      <c r="M4" s="18">
        <v>83</v>
      </c>
    </row>
    <row r="5" spans="1:21" ht="15.75" x14ac:dyDescent="0.25">
      <c r="A5" s="2" t="s">
        <v>3</v>
      </c>
      <c r="B5" s="18">
        <v>83</v>
      </c>
      <c r="C5" s="18"/>
      <c r="D5" s="18">
        <v>41</v>
      </c>
      <c r="E5" s="18">
        <v>93</v>
      </c>
      <c r="F5" s="18">
        <v>56</v>
      </c>
      <c r="G5" s="18">
        <v>50</v>
      </c>
      <c r="H5" s="18">
        <v>32</v>
      </c>
      <c r="I5" s="18">
        <v>76</v>
      </c>
      <c r="J5" s="18">
        <v>81</v>
      </c>
      <c r="K5" s="18">
        <v>34</v>
      </c>
      <c r="L5" s="18">
        <v>85</v>
      </c>
      <c r="M5" s="18">
        <v>35</v>
      </c>
    </row>
    <row r="6" spans="1:21" ht="15.75" x14ac:dyDescent="0.25">
      <c r="A6" s="1" t="s">
        <v>4</v>
      </c>
      <c r="B6" s="18">
        <v>88</v>
      </c>
      <c r="C6" s="18">
        <v>75</v>
      </c>
      <c r="D6" s="18">
        <v>65</v>
      </c>
      <c r="E6" s="18">
        <v>72</v>
      </c>
      <c r="F6" s="18">
        <v>94</v>
      </c>
      <c r="G6" s="18">
        <v>32</v>
      </c>
      <c r="H6" s="18"/>
      <c r="I6" s="18">
        <v>87</v>
      </c>
      <c r="J6" s="18">
        <v>43</v>
      </c>
      <c r="K6" s="18">
        <v>49</v>
      </c>
      <c r="L6" s="18">
        <v>66</v>
      </c>
      <c r="M6" s="18">
        <v>72</v>
      </c>
    </row>
    <row r="7" spans="1:21" ht="15.75" x14ac:dyDescent="0.25">
      <c r="A7" s="2" t="s">
        <v>5</v>
      </c>
      <c r="B7" s="18"/>
      <c r="C7" s="18"/>
      <c r="D7" s="18">
        <v>78</v>
      </c>
      <c r="E7" s="18" t="s">
        <v>181</v>
      </c>
      <c r="F7" s="18">
        <v>54</v>
      </c>
      <c r="G7" s="18">
        <v>88</v>
      </c>
      <c r="H7" s="18"/>
      <c r="I7" s="18">
        <v>78</v>
      </c>
      <c r="J7" s="18" t="s">
        <v>180</v>
      </c>
      <c r="K7" s="18">
        <v>61</v>
      </c>
      <c r="L7" s="18">
        <v>66</v>
      </c>
      <c r="M7" s="18"/>
    </row>
    <row r="8" spans="1:21" ht="15.75" x14ac:dyDescent="0.25">
      <c r="A8" s="1" t="s">
        <v>6</v>
      </c>
      <c r="B8" s="18">
        <v>98</v>
      </c>
      <c r="C8" s="18" t="s">
        <v>180</v>
      </c>
      <c r="D8" s="18">
        <v>44</v>
      </c>
      <c r="E8" s="18"/>
      <c r="F8" s="18"/>
      <c r="G8" s="18">
        <v>33</v>
      </c>
      <c r="H8" s="18">
        <v>68</v>
      </c>
      <c r="I8" s="18">
        <v>92</v>
      </c>
      <c r="J8" s="18">
        <v>41</v>
      </c>
      <c r="K8" s="18">
        <v>32</v>
      </c>
      <c r="L8" s="18"/>
      <c r="M8" s="18">
        <v>79</v>
      </c>
    </row>
    <row r="9" spans="1:21" ht="15.75" x14ac:dyDescent="0.25">
      <c r="A9" s="1" t="s">
        <v>7</v>
      </c>
      <c r="B9" s="18"/>
      <c r="C9" s="18">
        <v>46</v>
      </c>
      <c r="D9" s="18">
        <v>58</v>
      </c>
      <c r="E9" s="18">
        <v>34</v>
      </c>
      <c r="F9" s="18">
        <v>74</v>
      </c>
      <c r="G9" s="18">
        <v>94</v>
      </c>
      <c r="H9" s="18">
        <v>53</v>
      </c>
      <c r="I9" s="18">
        <v>55</v>
      </c>
      <c r="J9" s="18">
        <v>48</v>
      </c>
      <c r="K9" s="18">
        <v>68</v>
      </c>
      <c r="L9" s="18">
        <v>39</v>
      </c>
      <c r="M9" s="18">
        <v>78</v>
      </c>
    </row>
    <row r="10" spans="1:21" ht="15.75" x14ac:dyDescent="0.25">
      <c r="A10" s="1" t="s">
        <v>8</v>
      </c>
      <c r="B10" s="18">
        <v>60</v>
      </c>
      <c r="C10" s="18"/>
      <c r="D10" s="18" t="s">
        <v>180</v>
      </c>
      <c r="E10" s="18" t="s">
        <v>180</v>
      </c>
      <c r="F10" s="18"/>
      <c r="G10" s="18"/>
      <c r="H10" s="18">
        <v>98</v>
      </c>
      <c r="I10" s="18">
        <v>79</v>
      </c>
      <c r="J10" s="18">
        <v>65</v>
      </c>
      <c r="K10" s="18">
        <v>55</v>
      </c>
      <c r="L10" s="18">
        <v>53</v>
      </c>
      <c r="M10" s="18">
        <v>78</v>
      </c>
    </row>
    <row r="11" spans="1:21" ht="15.75" x14ac:dyDescent="0.25">
      <c r="A11" s="1" t="s">
        <v>9</v>
      </c>
      <c r="B11" s="18"/>
      <c r="C11" s="18"/>
      <c r="D11" s="18"/>
      <c r="E11" s="18">
        <v>69</v>
      </c>
      <c r="F11" s="18">
        <v>34</v>
      </c>
      <c r="G11" s="18">
        <v>98</v>
      </c>
      <c r="H11" s="18">
        <v>62</v>
      </c>
      <c r="I11" s="18">
        <v>58</v>
      </c>
      <c r="J11" s="18"/>
      <c r="K11" s="18">
        <v>82</v>
      </c>
      <c r="L11" s="18"/>
      <c r="M11" s="18"/>
    </row>
    <row r="12" spans="1:21" ht="15.75" x14ac:dyDescent="0.25">
      <c r="A12" s="1" t="s">
        <v>10</v>
      </c>
      <c r="B12" s="18"/>
      <c r="C12" s="18">
        <v>88</v>
      </c>
      <c r="D12" s="18">
        <v>38</v>
      </c>
      <c r="E12" s="18"/>
      <c r="F12" s="18">
        <v>67</v>
      </c>
      <c r="G12" s="18">
        <v>42</v>
      </c>
      <c r="H12" s="18"/>
      <c r="I12" s="18" t="s">
        <v>180</v>
      </c>
      <c r="J12" s="18">
        <v>34</v>
      </c>
      <c r="K12" s="18">
        <v>94</v>
      </c>
      <c r="L12" s="18" t="s">
        <v>180</v>
      </c>
      <c r="M12" s="18">
        <v>88</v>
      </c>
    </row>
    <row r="13" spans="1:21" ht="15.75" x14ac:dyDescent="0.25">
      <c r="A13" s="2" t="s">
        <v>11</v>
      </c>
      <c r="B13" s="18">
        <v>60</v>
      </c>
      <c r="C13" s="18">
        <v>52</v>
      </c>
      <c r="D13" s="18"/>
      <c r="E13" s="18">
        <v>43</v>
      </c>
      <c r="F13" s="18">
        <v>41</v>
      </c>
      <c r="G13" s="18">
        <v>99</v>
      </c>
      <c r="H13" s="18">
        <v>58</v>
      </c>
      <c r="I13" s="18">
        <v>60</v>
      </c>
      <c r="J13" s="18">
        <v>49</v>
      </c>
      <c r="K13" s="18">
        <v>77</v>
      </c>
      <c r="L13" s="18" t="s">
        <v>180</v>
      </c>
      <c r="M13" s="18"/>
    </row>
    <row r="14" spans="1:21" ht="15.75" x14ac:dyDescent="0.25">
      <c r="A14" s="1" t="s">
        <v>12</v>
      </c>
      <c r="B14" s="18">
        <v>58</v>
      </c>
      <c r="C14" s="18">
        <v>55</v>
      </c>
      <c r="D14" s="18">
        <v>57</v>
      </c>
      <c r="E14" s="18">
        <v>73</v>
      </c>
      <c r="F14" s="18">
        <v>52</v>
      </c>
      <c r="G14" s="18" t="s">
        <v>180</v>
      </c>
      <c r="H14" s="18">
        <v>57</v>
      </c>
      <c r="I14" s="18">
        <v>79</v>
      </c>
      <c r="J14" s="18" t="s">
        <v>180</v>
      </c>
      <c r="K14" s="18">
        <v>36</v>
      </c>
      <c r="L14" s="18">
        <v>63</v>
      </c>
      <c r="M14" s="18">
        <v>63</v>
      </c>
    </row>
    <row r="15" spans="1:21" ht="15.75" x14ac:dyDescent="0.25">
      <c r="A15" s="1" t="s">
        <v>13</v>
      </c>
      <c r="B15" s="18"/>
      <c r="C15" s="18"/>
      <c r="D15" s="18">
        <v>67</v>
      </c>
      <c r="E15" s="18">
        <v>49</v>
      </c>
      <c r="F15" s="18">
        <v>79</v>
      </c>
      <c r="G15" s="18">
        <v>88</v>
      </c>
      <c r="H15" s="18">
        <v>46</v>
      </c>
      <c r="I15" s="18">
        <v>33</v>
      </c>
      <c r="J15" s="18">
        <v>61</v>
      </c>
      <c r="K15" s="18">
        <v>37</v>
      </c>
      <c r="L15" s="18" t="s">
        <v>180</v>
      </c>
      <c r="M15" s="18">
        <v>46</v>
      </c>
    </row>
    <row r="16" spans="1:21" ht="15.75" x14ac:dyDescent="0.25">
      <c r="A16" s="1" t="s">
        <v>14</v>
      </c>
      <c r="B16" s="18">
        <v>47</v>
      </c>
      <c r="C16" s="18"/>
      <c r="D16" s="18">
        <v>44</v>
      </c>
      <c r="E16" s="18"/>
      <c r="F16" s="18" t="s">
        <v>180</v>
      </c>
      <c r="G16" s="18"/>
      <c r="H16" s="18" t="s">
        <v>180</v>
      </c>
      <c r="I16" s="18" t="s">
        <v>181</v>
      </c>
      <c r="J16" s="18">
        <v>49</v>
      </c>
      <c r="K16" s="18">
        <v>68</v>
      </c>
      <c r="L16" s="18">
        <v>54</v>
      </c>
      <c r="M16" s="18" t="s">
        <v>180</v>
      </c>
    </row>
    <row r="17" spans="1:13" ht="15.75" x14ac:dyDescent="0.25">
      <c r="A17" s="1" t="s">
        <v>15</v>
      </c>
      <c r="B17" s="18">
        <v>51</v>
      </c>
      <c r="C17" s="18">
        <v>61</v>
      </c>
      <c r="D17" s="18">
        <v>67</v>
      </c>
      <c r="E17" s="18">
        <v>98</v>
      </c>
      <c r="F17" s="18"/>
      <c r="G17" s="18">
        <v>62</v>
      </c>
      <c r="H17" s="18">
        <v>96</v>
      </c>
      <c r="I17" s="18" t="s">
        <v>180</v>
      </c>
      <c r="J17" s="18"/>
      <c r="K17" s="18"/>
      <c r="L17" s="18">
        <v>43</v>
      </c>
      <c r="M17" s="18"/>
    </row>
    <row r="18" spans="1:13" ht="15.75" x14ac:dyDescent="0.25">
      <c r="A18" s="1" t="s">
        <v>16</v>
      </c>
      <c r="B18" s="18"/>
      <c r="C18" s="18">
        <v>76</v>
      </c>
      <c r="D18" s="18">
        <v>73</v>
      </c>
      <c r="E18" s="18">
        <v>88</v>
      </c>
      <c r="F18" s="18">
        <v>95</v>
      </c>
      <c r="G18" s="18">
        <v>62</v>
      </c>
      <c r="H18" s="18"/>
      <c r="I18" s="18" t="s">
        <v>180</v>
      </c>
      <c r="J18" s="18"/>
      <c r="K18" s="18">
        <v>91</v>
      </c>
      <c r="L18" s="18"/>
      <c r="M18" s="18">
        <v>74</v>
      </c>
    </row>
    <row r="19" spans="1:13" ht="15.75" x14ac:dyDescent="0.25">
      <c r="A19" s="1" t="s">
        <v>17</v>
      </c>
      <c r="B19" s="18">
        <v>87</v>
      </c>
      <c r="C19" s="18">
        <v>40</v>
      </c>
      <c r="D19" s="18"/>
      <c r="E19" s="18">
        <v>52</v>
      </c>
      <c r="F19" s="18">
        <v>32</v>
      </c>
      <c r="G19" s="18">
        <v>71</v>
      </c>
      <c r="H19" s="18">
        <v>83</v>
      </c>
      <c r="I19" s="18">
        <v>39</v>
      </c>
      <c r="J19" s="18">
        <v>69</v>
      </c>
      <c r="K19" s="18"/>
      <c r="L19" s="18">
        <v>78</v>
      </c>
      <c r="M19" s="18"/>
    </row>
    <row r="20" spans="1:13" ht="15.75" x14ac:dyDescent="0.25">
      <c r="A20" s="1" t="s">
        <v>18</v>
      </c>
      <c r="B20" s="18">
        <v>95</v>
      </c>
      <c r="C20" s="18">
        <v>66</v>
      </c>
      <c r="D20" s="18"/>
      <c r="E20" s="18">
        <v>50</v>
      </c>
      <c r="F20" s="18">
        <v>61</v>
      </c>
      <c r="G20" s="18">
        <v>75</v>
      </c>
      <c r="H20" s="18"/>
      <c r="I20" s="18">
        <v>47</v>
      </c>
      <c r="J20" s="18">
        <v>38</v>
      </c>
      <c r="K20" s="18">
        <v>63</v>
      </c>
      <c r="L20" s="18">
        <v>86</v>
      </c>
      <c r="M20" s="18">
        <v>64</v>
      </c>
    </row>
    <row r="21" spans="1:13" ht="15.75" x14ac:dyDescent="0.25">
      <c r="A21" s="1" t="s">
        <v>19</v>
      </c>
      <c r="B21" s="18">
        <v>56</v>
      </c>
      <c r="C21" s="18">
        <v>68</v>
      </c>
      <c r="D21" s="18">
        <v>93</v>
      </c>
      <c r="E21" s="18">
        <v>33</v>
      </c>
      <c r="F21" s="18"/>
      <c r="G21" s="18">
        <v>81</v>
      </c>
      <c r="H21" s="18">
        <v>42</v>
      </c>
      <c r="I21" s="18" t="s">
        <v>180</v>
      </c>
      <c r="J21" s="18">
        <v>50</v>
      </c>
      <c r="K21" s="18">
        <v>38</v>
      </c>
      <c r="L21" s="18">
        <v>90</v>
      </c>
      <c r="M21" s="18">
        <v>97</v>
      </c>
    </row>
    <row r="22" spans="1:13" ht="15.75" x14ac:dyDescent="0.25">
      <c r="A22" s="1" t="s">
        <v>20</v>
      </c>
      <c r="B22" s="18">
        <v>59</v>
      </c>
      <c r="C22" s="18">
        <v>62</v>
      </c>
      <c r="D22" s="18" t="s">
        <v>180</v>
      </c>
      <c r="E22" s="18">
        <v>84</v>
      </c>
      <c r="F22" s="18">
        <v>95</v>
      </c>
      <c r="G22" s="18" t="s">
        <v>180</v>
      </c>
      <c r="H22" s="18"/>
      <c r="I22" s="18"/>
      <c r="J22" s="18">
        <v>56</v>
      </c>
      <c r="K22" s="18">
        <v>57</v>
      </c>
      <c r="L22" s="18">
        <v>95</v>
      </c>
      <c r="M22" s="18">
        <v>78</v>
      </c>
    </row>
    <row r="23" spans="1:13" ht="15.75" x14ac:dyDescent="0.25">
      <c r="A23" s="1" t="s">
        <v>21</v>
      </c>
      <c r="B23" s="18">
        <v>69</v>
      </c>
      <c r="C23" s="18">
        <v>37</v>
      </c>
      <c r="D23" s="18">
        <v>48</v>
      </c>
      <c r="E23" s="18">
        <v>38</v>
      </c>
      <c r="F23" s="18">
        <v>69</v>
      </c>
      <c r="G23" s="18"/>
      <c r="H23" s="18">
        <v>70</v>
      </c>
      <c r="I23" s="18">
        <v>38</v>
      </c>
      <c r="J23" s="18">
        <v>37</v>
      </c>
      <c r="K23" s="18">
        <v>35</v>
      </c>
      <c r="L23" s="18">
        <v>90</v>
      </c>
      <c r="M23" s="18">
        <v>45</v>
      </c>
    </row>
    <row r="24" spans="1:13" ht="15.75" x14ac:dyDescent="0.25">
      <c r="A24" s="1" t="s">
        <v>22</v>
      </c>
      <c r="B24" s="18">
        <v>76</v>
      </c>
      <c r="C24" s="18"/>
      <c r="D24" s="18" t="s">
        <v>180</v>
      </c>
      <c r="E24" s="18">
        <v>71</v>
      </c>
      <c r="F24" s="18" t="s">
        <v>180</v>
      </c>
      <c r="G24" s="18" t="s">
        <v>181</v>
      </c>
      <c r="H24" s="18">
        <v>97</v>
      </c>
      <c r="I24" s="18">
        <v>44</v>
      </c>
      <c r="J24" s="18">
        <v>42</v>
      </c>
      <c r="K24" s="18">
        <v>51</v>
      </c>
      <c r="L24" s="18">
        <v>78</v>
      </c>
      <c r="M24" s="18">
        <v>68</v>
      </c>
    </row>
    <row r="25" spans="1:13" ht="15.75" x14ac:dyDescent="0.25">
      <c r="A25" s="1" t="s">
        <v>23</v>
      </c>
      <c r="B25" s="18">
        <v>34</v>
      </c>
      <c r="C25" s="18">
        <v>38</v>
      </c>
      <c r="D25" s="18">
        <v>71</v>
      </c>
      <c r="E25" s="18">
        <v>47</v>
      </c>
      <c r="F25" s="18"/>
      <c r="G25" s="18"/>
      <c r="H25" s="18">
        <v>41</v>
      </c>
      <c r="I25" s="18">
        <v>85</v>
      </c>
      <c r="J25" s="18">
        <v>49</v>
      </c>
      <c r="K25" s="18">
        <v>44</v>
      </c>
      <c r="L25" s="18">
        <v>49</v>
      </c>
      <c r="M25" s="18">
        <v>94</v>
      </c>
    </row>
    <row r="26" spans="1:13" ht="15.75" x14ac:dyDescent="0.25">
      <c r="A26" s="1" t="s">
        <v>24</v>
      </c>
      <c r="B26" s="18">
        <v>82</v>
      </c>
      <c r="C26" s="18">
        <v>31</v>
      </c>
      <c r="D26" s="18">
        <v>83</v>
      </c>
      <c r="E26" s="18" t="s">
        <v>180</v>
      </c>
      <c r="F26" s="18" t="s">
        <v>180</v>
      </c>
      <c r="G26" s="18">
        <v>89</v>
      </c>
      <c r="H26" s="18">
        <v>76</v>
      </c>
      <c r="I26" s="18" t="s">
        <v>181</v>
      </c>
      <c r="J26" s="18" t="s">
        <v>180</v>
      </c>
      <c r="K26" s="18">
        <v>48</v>
      </c>
      <c r="L26" s="18"/>
      <c r="M26" s="18">
        <v>72</v>
      </c>
    </row>
    <row r="27" spans="1:13" ht="15.75" x14ac:dyDescent="0.25">
      <c r="A27" s="1" t="s">
        <v>25</v>
      </c>
      <c r="B27" s="18"/>
      <c r="C27" s="18">
        <v>45</v>
      </c>
      <c r="D27" s="18">
        <v>45</v>
      </c>
      <c r="E27" s="18">
        <v>34</v>
      </c>
      <c r="F27" s="18">
        <v>61</v>
      </c>
      <c r="G27" s="18">
        <v>82</v>
      </c>
      <c r="H27" s="18"/>
      <c r="I27" s="18"/>
      <c r="J27" s="18">
        <v>31</v>
      </c>
      <c r="K27" s="18" t="s">
        <v>180</v>
      </c>
      <c r="L27" s="18" t="s">
        <v>180</v>
      </c>
      <c r="M27" s="18">
        <v>89</v>
      </c>
    </row>
    <row r="28" spans="1:13" ht="15.75" x14ac:dyDescent="0.25">
      <c r="A28" s="2" t="s">
        <v>26</v>
      </c>
      <c r="B28" s="18">
        <v>73</v>
      </c>
      <c r="C28" s="18">
        <v>88</v>
      </c>
      <c r="D28" s="18">
        <v>96</v>
      </c>
      <c r="E28" s="18">
        <v>49</v>
      </c>
      <c r="F28" s="18">
        <v>98</v>
      </c>
      <c r="G28" s="18">
        <v>45</v>
      </c>
      <c r="H28" s="18">
        <v>82</v>
      </c>
      <c r="I28" s="18">
        <v>89</v>
      </c>
      <c r="J28" s="18">
        <v>44</v>
      </c>
      <c r="K28" s="18">
        <v>88</v>
      </c>
      <c r="L28" s="18">
        <v>74</v>
      </c>
      <c r="M28" s="18" t="s">
        <v>180</v>
      </c>
    </row>
    <row r="29" spans="1:13" ht="15.75" x14ac:dyDescent="0.25">
      <c r="A29" s="2" t="s">
        <v>29</v>
      </c>
      <c r="B29" s="18"/>
      <c r="C29" s="18">
        <v>69</v>
      </c>
      <c r="D29" s="18">
        <v>71</v>
      </c>
      <c r="E29" s="18">
        <v>82</v>
      </c>
      <c r="F29" s="18">
        <v>90</v>
      </c>
      <c r="G29" s="18">
        <v>33</v>
      </c>
      <c r="H29" s="18">
        <v>64</v>
      </c>
      <c r="I29" s="18">
        <v>37</v>
      </c>
      <c r="J29" s="18">
        <v>56</v>
      </c>
      <c r="K29" s="18">
        <v>40</v>
      </c>
      <c r="L29" s="18">
        <v>52</v>
      </c>
      <c r="M29" s="18">
        <v>95</v>
      </c>
    </row>
    <row r="30" spans="1:13" ht="15.75" x14ac:dyDescent="0.25">
      <c r="A30" s="2" t="s">
        <v>27</v>
      </c>
      <c r="B30" s="18" t="s">
        <v>180</v>
      </c>
      <c r="C30" s="18">
        <v>98</v>
      </c>
      <c r="D30" s="18">
        <v>90</v>
      </c>
      <c r="E30" s="18">
        <v>55</v>
      </c>
      <c r="F30" s="18" t="s">
        <v>180</v>
      </c>
      <c r="G30" s="18">
        <v>48</v>
      </c>
      <c r="H30" s="18">
        <v>88</v>
      </c>
      <c r="I30" s="18" t="s">
        <v>180</v>
      </c>
      <c r="J30" s="18" t="s">
        <v>180</v>
      </c>
      <c r="K30" s="18">
        <v>31</v>
      </c>
      <c r="L30" s="18">
        <v>66</v>
      </c>
      <c r="M30" s="18" t="s">
        <v>180</v>
      </c>
    </row>
    <row r="31" spans="1:13" ht="15.75" x14ac:dyDescent="0.25">
      <c r="A31" s="2" t="s">
        <v>28</v>
      </c>
      <c r="B31" s="18">
        <v>56</v>
      </c>
      <c r="C31" s="18" t="s">
        <v>180</v>
      </c>
      <c r="D31" s="18" t="s">
        <v>180</v>
      </c>
      <c r="E31" s="18">
        <v>55</v>
      </c>
      <c r="F31" s="18"/>
      <c r="G31" s="18">
        <v>33</v>
      </c>
      <c r="H31" s="18" t="s">
        <v>180</v>
      </c>
      <c r="I31" s="18">
        <v>82</v>
      </c>
      <c r="J31" s="18">
        <v>86</v>
      </c>
      <c r="K31" s="18">
        <v>79</v>
      </c>
      <c r="L31" s="18">
        <v>83</v>
      </c>
      <c r="M31" s="18">
        <v>73</v>
      </c>
    </row>
    <row r="36" spans="1:2" x14ac:dyDescent="0.25">
      <c r="B36" t="s">
        <v>182</v>
      </c>
    </row>
    <row r="37" spans="1:2" x14ac:dyDescent="0.25">
      <c r="A37" t="s">
        <v>183</v>
      </c>
    </row>
    <row r="38" spans="1:2" x14ac:dyDescent="0.25">
      <c r="A38" t="s">
        <v>184</v>
      </c>
    </row>
    <row r="39" spans="1:2" x14ac:dyDescent="0.25">
      <c r="A39" t="s">
        <v>185</v>
      </c>
    </row>
    <row r="40" spans="1:2" x14ac:dyDescent="0.25">
      <c r="A40" t="s">
        <v>186</v>
      </c>
    </row>
    <row r="41" spans="1:2" x14ac:dyDescent="0.25">
      <c r="A41" t="s">
        <v>187</v>
      </c>
    </row>
    <row r="42" spans="1:2" x14ac:dyDescent="0.25">
      <c r="A42" t="s">
        <v>188</v>
      </c>
    </row>
    <row r="43" spans="1:2" x14ac:dyDescent="0.25">
      <c r="A43" t="s">
        <v>189</v>
      </c>
    </row>
    <row r="44" spans="1:2" x14ac:dyDescent="0.25">
      <c r="A44" t="s">
        <v>190</v>
      </c>
    </row>
  </sheetData>
  <conditionalFormatting sqref="B2:U31">
    <cfRule type="cellIs" dxfId="0" priority="1" operator="between">
      <formula>20</formula>
      <formula>30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Diagramok</vt:lpstr>
      </vt:variant>
      <vt:variant>
        <vt:i4>2</vt:i4>
      </vt:variant>
    </vt:vector>
  </HeadingPairs>
  <TitlesOfParts>
    <vt:vector size="9" baseType="lpstr">
      <vt:lpstr>Feladatok</vt:lpstr>
      <vt:lpstr>Matrica</vt:lpstr>
      <vt:lpstr>Sakk</vt:lpstr>
      <vt:lpstr>Születések</vt:lpstr>
      <vt:lpstr>Iskolaidő</vt:lpstr>
      <vt:lpstr>Büfé</vt:lpstr>
      <vt:lpstr>Pontszámok</vt:lpstr>
      <vt:lpstr>Átlag</vt:lpstr>
      <vt:lpstr>Eredmény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Róka Bálint</dc:creator>
  <cp:lastModifiedBy>Róka Bálint</cp:lastModifiedBy>
  <dcterms:created xsi:type="dcterms:W3CDTF">2024-10-20T20:31:05Z</dcterms:created>
  <dcterms:modified xsi:type="dcterms:W3CDTF">2024-11-15T00:14:39Z</dcterms:modified>
</cp:coreProperties>
</file>