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ocuments\"/>
    </mc:Choice>
  </mc:AlternateContent>
  <xr:revisionPtr revIDLastSave="0" documentId="8_{A34C7C16-80DD-4628-B779-D4EECA94A13B}" xr6:coauthVersionLast="47" xr6:coauthVersionMax="47" xr10:uidLastSave="{00000000-0000-0000-0000-000000000000}"/>
  <bookViews>
    <workbookView xWindow="-120" yWindow="-120" windowWidth="29040" windowHeight="15720" activeTab="1" xr2:uid="{E83AA4E2-6A60-440C-B79F-8C72064A4E47}"/>
  </bookViews>
  <sheets>
    <sheet name="megálló" sheetId="1" r:id="rId1"/>
    <sheet name="terv" sheetId="2" r:id="rId2"/>
  </sheets>
  <definedNames>
    <definedName name="_xlnm._FilterDatabase" localSheetId="0" hidden="1">megálló!$A$1:$D$221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" i="1"/>
  <c r="J3" i="1"/>
  <c r="J4" i="1"/>
  <c r="J5" i="1"/>
  <c r="J6" i="1"/>
  <c r="L6" i="1" s="1"/>
  <c r="J7" i="1"/>
  <c r="J8" i="1"/>
  <c r="J9" i="1"/>
  <c r="L9" i="1" s="1"/>
  <c r="J10" i="1"/>
  <c r="L10" i="1" s="1"/>
  <c r="J11" i="1"/>
  <c r="J12" i="1"/>
  <c r="J13" i="1"/>
  <c r="L13" i="1" s="1"/>
  <c r="J14" i="1"/>
  <c r="J15" i="1"/>
  <c r="J16" i="1"/>
  <c r="J17" i="1"/>
  <c r="L17" i="1" s="1"/>
  <c r="J18" i="1"/>
  <c r="L18" i="1" s="1"/>
  <c r="J19" i="1"/>
  <c r="J20" i="1"/>
  <c r="L20" i="1" s="1"/>
  <c r="J21" i="1"/>
  <c r="J22" i="1"/>
  <c r="J23" i="1"/>
  <c r="J24" i="1"/>
  <c r="J25" i="1"/>
  <c r="J26" i="1"/>
  <c r="J27" i="1"/>
  <c r="L27" i="1" s="1"/>
  <c r="J28" i="1"/>
  <c r="L28" i="1" s="1"/>
  <c r="J29" i="1"/>
  <c r="J30" i="1"/>
  <c r="J31" i="1"/>
  <c r="J32" i="1"/>
  <c r="J33" i="1"/>
  <c r="J34" i="1"/>
  <c r="J35" i="1"/>
  <c r="L35" i="1" s="1"/>
  <c r="J36" i="1"/>
  <c r="J37" i="1"/>
  <c r="J38" i="1"/>
  <c r="L38" i="1" s="1"/>
  <c r="J39" i="1"/>
  <c r="J40" i="1"/>
  <c r="J41" i="1"/>
  <c r="J42" i="1"/>
  <c r="J43" i="1"/>
  <c r="L43" i="1" s="1"/>
  <c r="J44" i="1"/>
  <c r="J45" i="1"/>
  <c r="J46" i="1"/>
  <c r="L46" i="1" s="1"/>
  <c r="J47" i="1"/>
  <c r="L47" i="1" s="1"/>
  <c r="J48" i="1"/>
  <c r="L48" i="1" s="1"/>
  <c r="J49" i="1"/>
  <c r="J50" i="1"/>
  <c r="J51" i="1"/>
  <c r="J52" i="1"/>
  <c r="J53" i="1"/>
  <c r="J54" i="1"/>
  <c r="L54" i="1" s="1"/>
  <c r="J55" i="1"/>
  <c r="L55" i="1" s="1"/>
  <c r="J56" i="1"/>
  <c r="L56" i="1" s="1"/>
  <c r="J57" i="1"/>
  <c r="L57" i="1" s="1"/>
  <c r="J58" i="1"/>
  <c r="J59" i="1"/>
  <c r="J60" i="1"/>
  <c r="J61" i="1"/>
  <c r="L61" i="1" s="1"/>
  <c r="J62" i="1"/>
  <c r="J63" i="1"/>
  <c r="L63" i="1" s="1"/>
  <c r="J64" i="1"/>
  <c r="L64" i="1" s="1"/>
  <c r="J65" i="1"/>
  <c r="J66" i="1"/>
  <c r="L66" i="1" s="1"/>
  <c r="J67" i="1"/>
  <c r="L67" i="1" s="1"/>
  <c r="J68" i="1"/>
  <c r="L68" i="1" s="1"/>
  <c r="J69" i="1"/>
  <c r="J70" i="1"/>
  <c r="J71" i="1"/>
  <c r="J72" i="1"/>
  <c r="J73" i="1"/>
  <c r="J74" i="1"/>
  <c r="J75" i="1"/>
  <c r="J76" i="1"/>
  <c r="L76" i="1" s="1"/>
  <c r="J77" i="1"/>
  <c r="L77" i="1" s="1"/>
  <c r="J78" i="1"/>
  <c r="J79" i="1"/>
  <c r="J80" i="1"/>
  <c r="J81" i="1"/>
  <c r="L81" i="1" s="1"/>
  <c r="J82" i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J90" i="1"/>
  <c r="L90" i="1" s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L103" i="1" s="1"/>
  <c r="J104" i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J112" i="1"/>
  <c r="J113" i="1"/>
  <c r="J114" i="1"/>
  <c r="J115" i="1"/>
  <c r="L115" i="1" s="1"/>
  <c r="J116" i="1"/>
  <c r="L116" i="1" s="1"/>
  <c r="J117" i="1"/>
  <c r="J118" i="1"/>
  <c r="L118" i="1" s="1"/>
  <c r="J119" i="1"/>
  <c r="J120" i="1"/>
  <c r="J121" i="1"/>
  <c r="J122" i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J132" i="1"/>
  <c r="J133" i="1"/>
  <c r="J134" i="1"/>
  <c r="J135" i="1"/>
  <c r="L135" i="1" s="1"/>
  <c r="J136" i="1"/>
  <c r="L136" i="1" s="1"/>
  <c r="J137" i="1"/>
  <c r="L137" i="1" s="1"/>
  <c r="J138" i="1"/>
  <c r="J139" i="1"/>
  <c r="L139" i="1" s="1"/>
  <c r="J140" i="1"/>
  <c r="J141" i="1"/>
  <c r="J142" i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J150" i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J157" i="1"/>
  <c r="L157" i="1" s="1"/>
  <c r="J158" i="1"/>
  <c r="L158" i="1" s="1"/>
  <c r="J159" i="1"/>
  <c r="J160" i="1"/>
  <c r="L160" i="1" s="1"/>
  <c r="J161" i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J193" i="1"/>
  <c r="L193" i="1" s="1"/>
  <c r="J194" i="1"/>
  <c r="L194" i="1" s="1"/>
  <c r="J195" i="1"/>
  <c r="L195" i="1" s="1"/>
  <c r="J196" i="1"/>
  <c r="L196" i="1" s="1"/>
  <c r="J197" i="1"/>
  <c r="J198" i="1"/>
  <c r="L198" i="1" s="1"/>
  <c r="J199" i="1"/>
  <c r="L199" i="1" s="1"/>
  <c r="J200" i="1"/>
  <c r="L200" i="1" s="1"/>
  <c r="J201" i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" i="1"/>
  <c r="L2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37" i="1" s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H57" i="1" s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H77" i="1" s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H97" i="1" s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H137" i="1" s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H157" i="1" s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H177" i="1" s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H197" i="1" s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H217" i="1" s="1"/>
  <c r="G218" i="1"/>
  <c r="G219" i="1"/>
  <c r="G220" i="1"/>
  <c r="G221" i="1"/>
  <c r="G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3" i="1"/>
  <c r="F2" i="1"/>
  <c r="H2" i="1" s="1"/>
  <c r="L95" i="1" l="1"/>
  <c r="H91" i="1"/>
  <c r="L98" i="1"/>
  <c r="L117" i="1"/>
  <c r="L96" i="1"/>
  <c r="L170" i="1"/>
  <c r="L89" i="1"/>
  <c r="L97" i="1"/>
  <c r="L75" i="1"/>
  <c r="L104" i="1"/>
  <c r="H220" i="1"/>
  <c r="H180" i="1"/>
  <c r="H40" i="1"/>
  <c r="L78" i="1"/>
  <c r="L132" i="1"/>
  <c r="L51" i="1"/>
  <c r="H207" i="1"/>
  <c r="H87" i="1"/>
  <c r="H67" i="1"/>
  <c r="L22" i="1"/>
  <c r="L192" i="1"/>
  <c r="L21" i="1"/>
  <c r="L111" i="1"/>
  <c r="L26" i="1"/>
  <c r="L142" i="1"/>
  <c r="L122" i="1"/>
  <c r="L53" i="1"/>
  <c r="L52" i="1"/>
  <c r="H206" i="1"/>
  <c r="H166" i="1"/>
  <c r="H146" i="1"/>
  <c r="H126" i="1"/>
  <c r="H46" i="1"/>
  <c r="H26" i="1"/>
  <c r="H6" i="1"/>
  <c r="L102" i="1"/>
  <c r="L120" i="1"/>
  <c r="L73" i="1"/>
  <c r="L140" i="1"/>
  <c r="L161" i="1"/>
  <c r="L159" i="1"/>
  <c r="L133" i="1"/>
  <c r="L121" i="1"/>
  <c r="L41" i="1"/>
  <c r="H192" i="1"/>
  <c r="L149" i="1"/>
  <c r="L201" i="1"/>
  <c r="L141" i="1"/>
  <c r="L138" i="1"/>
  <c r="L100" i="1"/>
  <c r="L60" i="1"/>
  <c r="L119" i="1"/>
  <c r="L58" i="1"/>
  <c r="L197" i="1"/>
  <c r="L37" i="1"/>
  <c r="H172" i="1"/>
  <c r="H92" i="1"/>
  <c r="L101" i="1"/>
  <c r="L99" i="1"/>
  <c r="L59" i="1"/>
  <c r="H191" i="1"/>
  <c r="H31" i="1"/>
  <c r="L131" i="1"/>
  <c r="L31" i="1"/>
  <c r="H210" i="1"/>
  <c r="H30" i="1"/>
  <c r="L150" i="1"/>
  <c r="L70" i="1"/>
  <c r="H29" i="1"/>
  <c r="L49" i="1"/>
  <c r="H86" i="1"/>
  <c r="L72" i="1"/>
  <c r="H221" i="1"/>
  <c r="H21" i="1"/>
  <c r="L80" i="1"/>
  <c r="L40" i="1"/>
  <c r="H171" i="1"/>
  <c r="H218" i="1"/>
  <c r="H198" i="1"/>
  <c r="H178" i="1"/>
  <c r="H158" i="1"/>
  <c r="H138" i="1"/>
  <c r="H118" i="1"/>
  <c r="H98" i="1"/>
  <c r="H78" i="1"/>
  <c r="H58" i="1"/>
  <c r="H38" i="1"/>
  <c r="H18" i="1"/>
  <c r="L79" i="1"/>
  <c r="L12" i="1"/>
  <c r="L25" i="1"/>
  <c r="H56" i="1"/>
  <c r="L39" i="1"/>
  <c r="L50" i="1"/>
  <c r="L30" i="1"/>
  <c r="L29" i="1"/>
  <c r="L94" i="1"/>
  <c r="L113" i="1"/>
  <c r="L92" i="1"/>
  <c r="L71" i="1"/>
  <c r="H60" i="1"/>
  <c r="H216" i="1"/>
  <c r="H196" i="1"/>
  <c r="H176" i="1"/>
  <c r="H156" i="1"/>
  <c r="H136" i="1"/>
  <c r="H116" i="1"/>
  <c r="H96" i="1"/>
  <c r="H76" i="1"/>
  <c r="H36" i="1"/>
  <c r="H16" i="1"/>
  <c r="H63" i="1"/>
  <c r="H103" i="1"/>
  <c r="H83" i="1"/>
  <c r="H190" i="1"/>
  <c r="H170" i="1"/>
  <c r="H150" i="1"/>
  <c r="H130" i="1"/>
  <c r="H50" i="1"/>
  <c r="H10" i="1"/>
  <c r="L19" i="1"/>
  <c r="H88" i="1"/>
  <c r="L134" i="1"/>
  <c r="L74" i="1"/>
  <c r="L93" i="1"/>
  <c r="H123" i="1"/>
  <c r="H23" i="1"/>
  <c r="H3" i="1"/>
  <c r="L91" i="1"/>
  <c r="L65" i="1"/>
  <c r="L44" i="1"/>
  <c r="L82" i="1"/>
  <c r="L42" i="1"/>
  <c r="L114" i="1"/>
  <c r="H203" i="1"/>
  <c r="L112" i="1"/>
  <c r="L45" i="1"/>
  <c r="L62" i="1"/>
  <c r="H51" i="1"/>
  <c r="H106" i="1"/>
  <c r="H182" i="1"/>
  <c r="H162" i="1"/>
  <c r="H102" i="1"/>
  <c r="H82" i="1"/>
  <c r="H42" i="1"/>
  <c r="L5" i="1"/>
  <c r="H141" i="1"/>
  <c r="H121" i="1"/>
  <c r="H61" i="1"/>
  <c r="L24" i="1"/>
  <c r="H200" i="1"/>
  <c r="H160" i="1"/>
  <c r="H140" i="1"/>
  <c r="H120" i="1"/>
  <c r="H100" i="1"/>
  <c r="H80" i="1"/>
  <c r="H20" i="1"/>
  <c r="L23" i="1"/>
  <c r="L3" i="1"/>
  <c r="H117" i="1"/>
  <c r="H17" i="1"/>
  <c r="H152" i="1"/>
  <c r="H132" i="1"/>
  <c r="H12" i="1"/>
  <c r="H151" i="1"/>
  <c r="H131" i="1"/>
  <c r="H11" i="1"/>
  <c r="H90" i="1"/>
  <c r="H202" i="1"/>
  <c r="H122" i="1"/>
  <c r="H22" i="1"/>
  <c r="H161" i="1"/>
  <c r="H81" i="1"/>
  <c r="H66" i="1"/>
  <c r="L69" i="1"/>
  <c r="H142" i="1"/>
  <c r="H62" i="1"/>
  <c r="H201" i="1"/>
  <c r="H101" i="1"/>
  <c r="H99" i="1"/>
  <c r="L156" i="1"/>
  <c r="L16" i="1"/>
  <c r="H181" i="1"/>
  <c r="L34" i="1"/>
  <c r="H219" i="1"/>
  <c r="H179" i="1"/>
  <c r="H139" i="1"/>
  <c r="H59" i="1"/>
  <c r="L11" i="1"/>
  <c r="H195" i="1"/>
  <c r="H155" i="1"/>
  <c r="H95" i="1"/>
  <c r="H75" i="1"/>
  <c r="H15" i="1"/>
  <c r="H214" i="1"/>
  <c r="H134" i="1"/>
  <c r="H94" i="1"/>
  <c r="H34" i="1"/>
  <c r="L8" i="1"/>
  <c r="H213" i="1"/>
  <c r="H153" i="1"/>
  <c r="H113" i="1"/>
  <c r="H73" i="1"/>
  <c r="H33" i="1"/>
  <c r="L7" i="1"/>
  <c r="H212" i="1"/>
  <c r="H112" i="1"/>
  <c r="H72" i="1"/>
  <c r="H71" i="1"/>
  <c r="H70" i="1"/>
  <c r="L4" i="1"/>
  <c r="H209" i="1"/>
  <c r="H169" i="1"/>
  <c r="H129" i="1"/>
  <c r="H89" i="1"/>
  <c r="H49" i="1"/>
  <c r="H208" i="1"/>
  <c r="H68" i="1"/>
  <c r="H186" i="1"/>
  <c r="H205" i="1"/>
  <c r="H185" i="1"/>
  <c r="H165" i="1"/>
  <c r="H145" i="1"/>
  <c r="H125" i="1"/>
  <c r="H105" i="1"/>
  <c r="H85" i="1"/>
  <c r="H65" i="1"/>
  <c r="H45" i="1"/>
  <c r="H25" i="1"/>
  <c r="H5" i="1"/>
  <c r="L36" i="1"/>
  <c r="H41" i="1"/>
  <c r="L14" i="1"/>
  <c r="H199" i="1"/>
  <c r="H159" i="1"/>
  <c r="H119" i="1"/>
  <c r="H79" i="1"/>
  <c r="H19" i="1"/>
  <c r="L33" i="1"/>
  <c r="L32" i="1"/>
  <c r="H215" i="1"/>
  <c r="H175" i="1"/>
  <c r="H115" i="1"/>
  <c r="H55" i="1"/>
  <c r="H194" i="1"/>
  <c r="H154" i="1"/>
  <c r="H114" i="1"/>
  <c r="H74" i="1"/>
  <c r="H14" i="1"/>
  <c r="H173" i="1"/>
  <c r="H133" i="1"/>
  <c r="H93" i="1"/>
  <c r="H53" i="1"/>
  <c r="H13" i="1"/>
  <c r="H52" i="1"/>
  <c r="H211" i="1"/>
  <c r="H189" i="1"/>
  <c r="H149" i="1"/>
  <c r="H109" i="1"/>
  <c r="H69" i="1"/>
  <c r="H9" i="1"/>
  <c r="H204" i="1"/>
  <c r="H184" i="1"/>
  <c r="H164" i="1"/>
  <c r="H144" i="1"/>
  <c r="H104" i="1"/>
  <c r="H84" i="1"/>
  <c r="H44" i="1"/>
  <c r="H24" i="1"/>
  <c r="H4" i="1"/>
  <c r="H39" i="1"/>
  <c r="H135" i="1"/>
  <c r="H35" i="1"/>
  <c r="H174" i="1"/>
  <c r="H54" i="1"/>
  <c r="H193" i="1"/>
  <c r="H32" i="1"/>
  <c r="H111" i="1"/>
  <c r="H110" i="1"/>
  <c r="H124" i="1"/>
  <c r="H64" i="1"/>
  <c r="H183" i="1"/>
  <c r="H163" i="1"/>
  <c r="H143" i="1"/>
  <c r="H43" i="1"/>
  <c r="H128" i="1"/>
  <c r="H8" i="1"/>
  <c r="H167" i="1"/>
  <c r="H107" i="1"/>
  <c r="H27" i="1"/>
  <c r="L15" i="1"/>
  <c r="H168" i="1"/>
  <c r="H108" i="1"/>
  <c r="H48" i="1"/>
  <c r="H127" i="1"/>
  <c r="H47" i="1"/>
  <c r="H7" i="1"/>
  <c r="H148" i="1"/>
  <c r="H28" i="1"/>
  <c r="H187" i="1"/>
  <c r="H188" i="1"/>
  <c r="H147" i="1"/>
  <c r="H223" i="1" l="1"/>
  <c r="B5" i="2" s="1"/>
  <c r="H224" i="1" l="1"/>
  <c r="B6" i="2" s="1"/>
  <c r="H225" i="1" l="1"/>
  <c r="S16" i="1" s="1"/>
  <c r="S14" i="1" l="1"/>
  <c r="S122" i="1"/>
  <c r="S212" i="1"/>
  <c r="S99" i="1"/>
  <c r="S191" i="1"/>
  <c r="S165" i="1"/>
  <c r="S190" i="1"/>
  <c r="S62" i="1"/>
  <c r="S39" i="1"/>
  <c r="S83" i="1"/>
  <c r="S189" i="1"/>
  <c r="S68" i="1"/>
  <c r="S214" i="1"/>
  <c r="S221" i="1"/>
  <c r="S28" i="1"/>
  <c r="S70" i="1"/>
  <c r="S59" i="1"/>
  <c r="S31" i="1"/>
  <c r="S85" i="1"/>
  <c r="S186" i="1"/>
  <c r="S22" i="1"/>
  <c r="S149" i="1"/>
  <c r="S180" i="1"/>
  <c r="S109" i="1"/>
  <c r="S200" i="1"/>
  <c r="S170" i="1"/>
  <c r="S127" i="1"/>
  <c r="S30" i="1"/>
  <c r="S140" i="1"/>
  <c r="S185" i="1"/>
  <c r="S87" i="1"/>
  <c r="S80" i="1"/>
  <c r="S54" i="1"/>
  <c r="S26" i="1"/>
  <c r="S57" i="1"/>
  <c r="S10" i="1"/>
  <c r="S110" i="1"/>
  <c r="S201" i="1"/>
  <c r="S125" i="1"/>
  <c r="S174" i="1"/>
  <c r="S161" i="1"/>
  <c r="S9" i="1"/>
  <c r="S134" i="1"/>
  <c r="S167" i="1"/>
  <c r="S213" i="1"/>
  <c r="S147" i="1"/>
  <c r="S69" i="1"/>
  <c r="S198" i="1"/>
  <c r="S73" i="1"/>
  <c r="S107" i="1"/>
  <c r="S72" i="1"/>
  <c r="S120" i="1"/>
  <c r="S34" i="1"/>
  <c r="S35" i="1"/>
  <c r="S40" i="1"/>
  <c r="S66" i="1"/>
  <c r="S151" i="1"/>
  <c r="S126" i="1"/>
  <c r="S119" i="1"/>
  <c r="S209" i="1"/>
  <c r="S48" i="1"/>
  <c r="S171" i="1"/>
  <c r="S17" i="1"/>
  <c r="S131" i="1"/>
  <c r="S8" i="1"/>
  <c r="S93" i="1"/>
  <c r="S143" i="1"/>
  <c r="S64" i="1"/>
  <c r="S92" i="1"/>
  <c r="S19" i="1"/>
  <c r="S25" i="1"/>
  <c r="S21" i="1"/>
  <c r="S193" i="1"/>
  <c r="S43" i="1"/>
  <c r="S94" i="1"/>
  <c r="S46" i="1"/>
  <c r="S160" i="1"/>
  <c r="S130" i="1"/>
  <c r="S216" i="1"/>
  <c r="S90" i="1"/>
  <c r="S220" i="1"/>
  <c r="S12" i="1"/>
  <c r="S138" i="1"/>
  <c r="S33" i="1"/>
  <c r="S194" i="1"/>
  <c r="S217" i="1"/>
  <c r="S155" i="1"/>
  <c r="S197" i="1"/>
  <c r="S55" i="1"/>
  <c r="S129" i="1"/>
  <c r="S7" i="1"/>
  <c r="S78" i="1"/>
  <c r="S23" i="1"/>
  <c r="S75" i="1"/>
  <c r="S157" i="1"/>
  <c r="S15" i="1"/>
  <c r="S137" i="1"/>
  <c r="S111" i="1"/>
  <c r="S145" i="1"/>
  <c r="S210" i="1"/>
  <c r="S11" i="1"/>
  <c r="S5" i="1"/>
  <c r="S128" i="1"/>
  <c r="S182" i="1"/>
  <c r="S179" i="1"/>
  <c r="S18" i="1"/>
  <c r="S117" i="1"/>
  <c r="S56" i="1"/>
  <c r="S152" i="1"/>
  <c r="S86" i="1"/>
  <c r="S3" i="1"/>
  <c r="S203" i="1"/>
  <c r="S37" i="1"/>
  <c r="S124" i="1"/>
  <c r="S82" i="1"/>
  <c r="S144" i="1"/>
  <c r="S181" i="1"/>
  <c r="S104" i="1"/>
  <c r="S207" i="1"/>
  <c r="S153" i="1"/>
  <c r="S187" i="1"/>
  <c r="S103" i="1"/>
  <c r="S13" i="1"/>
  <c r="S84" i="1"/>
  <c r="S112" i="1"/>
  <c r="S49" i="1"/>
  <c r="S101" i="1"/>
  <c r="S154" i="1"/>
  <c r="S81" i="1"/>
  <c r="S195" i="1"/>
  <c r="S61" i="1"/>
  <c r="S95" i="1"/>
  <c r="S74" i="1"/>
  <c r="S196" i="1"/>
  <c r="S63" i="1"/>
  <c r="S67" i="1"/>
  <c r="S176" i="1"/>
  <c r="S106" i="1"/>
  <c r="S205" i="1"/>
  <c r="S47" i="1"/>
  <c r="S156" i="1"/>
  <c r="S169" i="1"/>
  <c r="S27" i="1"/>
  <c r="S136" i="1"/>
  <c r="S29" i="1"/>
  <c r="S115" i="1"/>
  <c r="S100" i="1"/>
  <c r="S177" i="1"/>
  <c r="S173" i="1"/>
  <c r="S2" i="1"/>
  <c r="S58" i="1"/>
  <c r="S96" i="1"/>
  <c r="S184" i="1"/>
  <c r="S50" i="1"/>
  <c r="S44" i="1"/>
  <c r="S148" i="1"/>
  <c r="S202" i="1"/>
  <c r="S199" i="1"/>
  <c r="S38" i="1"/>
  <c r="S71" i="1"/>
  <c r="S172" i="1"/>
  <c r="S204" i="1"/>
  <c r="S133" i="1"/>
  <c r="S108" i="1"/>
  <c r="S162" i="1"/>
  <c r="S159" i="1"/>
  <c r="B7" i="2"/>
  <c r="S97" i="1"/>
  <c r="S36" i="1"/>
  <c r="S150" i="1"/>
  <c r="S102" i="1"/>
  <c r="S183" i="1"/>
  <c r="S79" i="1"/>
  <c r="S45" i="1"/>
  <c r="S163" i="1"/>
  <c r="S91" i="1"/>
  <c r="S42" i="1"/>
  <c r="S52" i="1"/>
  <c r="S141" i="1"/>
  <c r="S51" i="1"/>
  <c r="S121" i="1"/>
  <c r="S206" i="1"/>
  <c r="S218" i="1"/>
  <c r="S175" i="1"/>
  <c r="S41" i="1"/>
  <c r="S135" i="1"/>
  <c r="S114" i="1"/>
  <c r="S178" i="1"/>
  <c r="S164" i="1"/>
  <c r="S158" i="1"/>
  <c r="S146" i="1"/>
  <c r="S6" i="1"/>
  <c r="S60" i="1"/>
  <c r="S24" i="1"/>
  <c r="S4" i="1"/>
  <c r="S118" i="1"/>
  <c r="S113" i="1"/>
  <c r="S208" i="1"/>
  <c r="S20" i="1"/>
  <c r="S98" i="1"/>
  <c r="S211" i="1"/>
  <c r="S188" i="1"/>
  <c r="S116" i="1"/>
  <c r="S215" i="1"/>
  <c r="S89" i="1"/>
  <c r="S168" i="1"/>
  <c r="S219" i="1"/>
  <c r="S76" i="1"/>
  <c r="S105" i="1"/>
  <c r="S192" i="1"/>
  <c r="S32" i="1"/>
  <c r="S65" i="1"/>
  <c r="S132" i="1"/>
  <c r="S166" i="1"/>
  <c r="S53" i="1"/>
  <c r="S88" i="1"/>
  <c r="S142" i="1"/>
  <c r="S139" i="1"/>
  <c r="S123" i="1"/>
  <c r="S77" i="1"/>
  <c r="L223" i="1" l="1"/>
  <c r="L224" i="1" s="1"/>
  <c r="B8" i="2" s="1"/>
  <c r="B9" i="2" l="1"/>
</calcChain>
</file>

<file path=xl/sharedStrings.xml><?xml version="1.0" encoding="utf-8"?>
<sst xmlns="http://schemas.openxmlformats.org/spreadsheetml/2006/main" count="474" uniqueCount="147">
  <si>
    <t>Járat</t>
  </si>
  <si>
    <t>Megálló</t>
  </si>
  <si>
    <t>Szélesség</t>
  </si>
  <si>
    <t>Hosszúság</t>
  </si>
  <si>
    <t>67-es sz. út</t>
  </si>
  <si>
    <t>Arany János tér</t>
  </si>
  <si>
    <t>Aranyeső utca</t>
  </si>
  <si>
    <t>Ballakúti utca</t>
  </si>
  <si>
    <t>Baross Gábor utca</t>
  </si>
  <si>
    <t>Bartók Béla utca</t>
  </si>
  <si>
    <t>Berzsenyi Dániel utca 30.</t>
  </si>
  <si>
    <t>Kaposvár Pláza</t>
  </si>
  <si>
    <t>Beszédes József utca</t>
  </si>
  <si>
    <t>Brassó utca</t>
  </si>
  <si>
    <t>Buzsáki utca</t>
  </si>
  <si>
    <t>Béla király utca</t>
  </si>
  <si>
    <t>Búzavirág utca</t>
  </si>
  <si>
    <t>Corso Bevásárlóközpont</t>
  </si>
  <si>
    <t>Csalogány utca</t>
  </si>
  <si>
    <t>Dombóvári út 4.</t>
  </si>
  <si>
    <t>Eger utca</t>
  </si>
  <si>
    <t>Egyenesi út 42.</t>
  </si>
  <si>
    <t>Egyenesi út, forduló</t>
  </si>
  <si>
    <t>Erdősor utca</t>
  </si>
  <si>
    <t>Fenyves utca 31.</t>
  </si>
  <si>
    <t>Fenyves utca 37/A</t>
  </si>
  <si>
    <t>Fő utca 37-39.</t>
  </si>
  <si>
    <t>Fő utca 48.</t>
  </si>
  <si>
    <t>Füredi utcai csomópont</t>
  </si>
  <si>
    <t>Guba Sándor utca 57.</t>
  </si>
  <si>
    <t>Guba Sándor utca 81.</t>
  </si>
  <si>
    <t>Gyertyános</t>
  </si>
  <si>
    <t>Gyár utca</t>
  </si>
  <si>
    <t>Gönczi Ferenc utca</t>
  </si>
  <si>
    <t>Hajnóczy utcai csomópont</t>
  </si>
  <si>
    <t>Harangvirág utca</t>
  </si>
  <si>
    <t>Hegyi utca</t>
  </si>
  <si>
    <t>Hold utca</t>
  </si>
  <si>
    <t>Honvéd utca</t>
  </si>
  <si>
    <t>Hársfa utca</t>
  </si>
  <si>
    <t>Hősök temploma</t>
  </si>
  <si>
    <t>Izzó utca</t>
  </si>
  <si>
    <t>Jutai út 24.</t>
  </si>
  <si>
    <t>Jutai út 45.</t>
  </si>
  <si>
    <t>Jókai liget</t>
  </si>
  <si>
    <t>Jókai Mór utca</t>
  </si>
  <si>
    <t>Kométa, forduló</t>
  </si>
  <si>
    <t>Kapoli Antal utca</t>
  </si>
  <si>
    <t>Kaposfüred, forduló</t>
  </si>
  <si>
    <t>Kaposfüred, központ</t>
  </si>
  <si>
    <t>Kaposfüred, vasútállomás</t>
  </si>
  <si>
    <t>Kaposfüredi utca 104.</t>
  </si>
  <si>
    <t>Kaposfüredi utca 12.</t>
  </si>
  <si>
    <t>Kaposfüredi utca 244.</t>
  </si>
  <si>
    <t>Kaposszentjakab, forduló</t>
  </si>
  <si>
    <t>MATE Kaposvári Campus</t>
  </si>
  <si>
    <t>Kecelhegyalja utca</t>
  </si>
  <si>
    <t>Kecelhegyi iskola, forduló</t>
  </si>
  <si>
    <t>Kenyérgyár utca 1.</t>
  </si>
  <si>
    <t>Kertbarát alsó</t>
  </si>
  <si>
    <t>Kertbarát felső</t>
  </si>
  <si>
    <t>Kinizsi lakótelep</t>
  </si>
  <si>
    <t>Klebersberg Kollégium</t>
  </si>
  <si>
    <t>Koppány vezér utca</t>
  </si>
  <si>
    <t>Kőrösi Csoma Sándor utca</t>
  </si>
  <si>
    <t>Bethlen Gábor utca</t>
  </si>
  <si>
    <t>Kórház</t>
  </si>
  <si>
    <t>Kölcsey Ferenc utca</t>
  </si>
  <si>
    <t>Laktanya</t>
  </si>
  <si>
    <t>Rómahegy</t>
  </si>
  <si>
    <t>Losonc köz</t>
  </si>
  <si>
    <t>Magyar Nobel-díjasok tere</t>
  </si>
  <si>
    <t>Mező utcai csomópont</t>
  </si>
  <si>
    <t>Mátyás király utca, forduló</t>
  </si>
  <si>
    <t>Móricz Zsigmond utca</t>
  </si>
  <si>
    <t>METYX</t>
  </si>
  <si>
    <t>Nyár utca</t>
  </si>
  <si>
    <t>Nádasdi utca</t>
  </si>
  <si>
    <t>Pázmány Péter utca</t>
  </si>
  <si>
    <t>Pécsi utca 227.</t>
  </si>
  <si>
    <t>Pécsi úti vasúti átjáró</t>
  </si>
  <si>
    <t>Raktár utca</t>
  </si>
  <si>
    <t>Raktár utca 2.</t>
  </si>
  <si>
    <t>Rendőrség</t>
  </si>
  <si>
    <t>Répáspuszta</t>
  </si>
  <si>
    <t>Répáspuszta, forduló</t>
  </si>
  <si>
    <t>Rózsa utca</t>
  </si>
  <si>
    <t>Sopron utca</t>
  </si>
  <si>
    <t>Szegfű utca</t>
  </si>
  <si>
    <t>Szent Imre utca 13.</t>
  </si>
  <si>
    <t>Szent Imre utca 29.</t>
  </si>
  <si>
    <t>Szigetvári utca 139.</t>
  </si>
  <si>
    <t>Szigetvári utca 6.</t>
  </si>
  <si>
    <t>Szigetvári utca 62.</t>
  </si>
  <si>
    <t>Széchenyi tér</t>
  </si>
  <si>
    <t>Szőlőhegy</t>
  </si>
  <si>
    <t>Tallián Gyula utca 4.</t>
  </si>
  <si>
    <t>Tallián Gyula utca 56.</t>
  </si>
  <si>
    <t>Tallián Gyula utca 82.</t>
  </si>
  <si>
    <t>Toldi lakónegyed</t>
  </si>
  <si>
    <t>Tompa Mihály utca</t>
  </si>
  <si>
    <t>Toponár, Kányádi Sándor utca</t>
  </si>
  <si>
    <t>Toponár, orci elágazás</t>
  </si>
  <si>
    <t>Toponár, Orci út</t>
  </si>
  <si>
    <t>Toponár, Szabó Pál utca</t>
  </si>
  <si>
    <t>Toponár, forduló</t>
  </si>
  <si>
    <t>Toponár, posta</t>
  </si>
  <si>
    <t>Toponári út 182.</t>
  </si>
  <si>
    <t>Toponári út 238.</t>
  </si>
  <si>
    <t>Táncsics Mihály utca</t>
  </si>
  <si>
    <t>Tóth Árpád utca</t>
  </si>
  <si>
    <t>Töröcske, forduló</t>
  </si>
  <si>
    <t>Vasút köz</t>
  </si>
  <si>
    <t>Vasútállomás</t>
  </si>
  <si>
    <t>Videoton</t>
  </si>
  <si>
    <t>Vikár Béla utca</t>
  </si>
  <si>
    <t>Villamossági Gyár</t>
  </si>
  <si>
    <t>Virág utca</t>
  </si>
  <si>
    <t>Volán-telep</t>
  </si>
  <si>
    <t>Várhegy feljáró</t>
  </si>
  <si>
    <t>Virágfürdő</t>
  </si>
  <si>
    <t>Kanizsai utca</t>
  </si>
  <si>
    <t>Vöröstelek utca</t>
  </si>
  <si>
    <t>Zichy Mihály utca</t>
  </si>
  <si>
    <t>Zárda utca</t>
  </si>
  <si>
    <t>ÁNTSZ</t>
  </si>
  <si>
    <t>Állatkórház</t>
  </si>
  <si>
    <t>Kaposfüred, Állomás utca</t>
  </si>
  <si>
    <t>Nagyszeben utca</t>
  </si>
  <si>
    <t>Nap utca</t>
  </si>
  <si>
    <t>Pázmány Péter utca 1.</t>
  </si>
  <si>
    <t>Autóbusz-állomás</t>
  </si>
  <si>
    <t>Cabero</t>
  </si>
  <si>
    <t>Kaposvári Szennyvíztelep</t>
  </si>
  <si>
    <t>Rákóczi tér</t>
  </si>
  <si>
    <t>Kapostüskevár</t>
  </si>
  <si>
    <t>Zöld Fűtőmű</t>
  </si>
  <si>
    <t>Berzsenyi utca 2.</t>
  </si>
  <si>
    <t>Cukorgyár köz</t>
  </si>
  <si>
    <t>Indulás</t>
  </si>
  <si>
    <t>Érkezés</t>
  </si>
  <si>
    <t>Távolság</t>
  </si>
  <si>
    <t>Felszállás</t>
  </si>
  <si>
    <t>Leszállás</t>
  </si>
  <si>
    <t>távolság</t>
  </si>
  <si>
    <t>szelelt</t>
  </si>
  <si>
    <t>holelt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</si>
</sst>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7" formatCode="0&quot; m&quot;"/>
    <numFmt numFmtId="168" formatCode="0&quot; busz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Útvonal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7D07E1C-23E8-4A9C-BB84-2C9246D58633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11205534758197"/>
                      <c:h val="5.657320367648488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8F2-476F-AE1C-F0350534E0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F2C215-770C-4507-B825-F36DAA9CB7C5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8F2-476F-AE1C-F0350534E0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B42001-571F-4B3C-A79F-8CA5651081E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8F2-476F-AE1C-F0350534E0A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6E1F63-E43A-410E-B4B7-5949D05A3698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8F2-476F-AE1C-F0350534E0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6E92AF-EA44-4A60-8E4A-A3627DD90668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8F2-476F-AE1C-F0350534E0A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068F8A-5038-4695-9B67-CFE1917A729C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8F2-476F-AE1C-F0350534E0A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5BA0F8-F525-4108-BD19-F69A6FFA3F16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8F2-476F-AE1C-F0350534E0A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0BA0E5-E146-4D01-8986-9217B69C85B3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8F2-476F-AE1C-F0350534E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terv!$C$12:$C$19</c:f>
              <c:numCache>
                <c:formatCode>General</c:formatCode>
                <c:ptCount val="8"/>
                <c:pt idx="0">
                  <c:v>17.792808999999998</c:v>
                </c:pt>
                <c:pt idx="1">
                  <c:v>17.809329999999999</c:v>
                </c:pt>
                <c:pt idx="2">
                  <c:v>17.825317999999999</c:v>
                </c:pt>
                <c:pt idx="3">
                  <c:v>17.827728</c:v>
                </c:pt>
                <c:pt idx="4">
                  <c:v>17.833528000000001</c:v>
                </c:pt>
                <c:pt idx="5">
                  <c:v>17.834140000000001</c:v>
                </c:pt>
                <c:pt idx="6">
                  <c:v>17.835289</c:v>
                </c:pt>
                <c:pt idx="7">
                  <c:v>17.836781999999999</c:v>
                </c:pt>
              </c:numCache>
            </c:numRef>
          </c:xVal>
          <c:yVal>
            <c:numRef>
              <c:f>terv!$B$12:$B$19</c:f>
              <c:numCache>
                <c:formatCode>General</c:formatCode>
                <c:ptCount val="8"/>
                <c:pt idx="0">
                  <c:v>46.353324000000001</c:v>
                </c:pt>
                <c:pt idx="1">
                  <c:v>46.358683999999997</c:v>
                </c:pt>
                <c:pt idx="2">
                  <c:v>46.383792999999997</c:v>
                </c:pt>
                <c:pt idx="3">
                  <c:v>46.390546000000001</c:v>
                </c:pt>
                <c:pt idx="4">
                  <c:v>46.394286000000001</c:v>
                </c:pt>
                <c:pt idx="5">
                  <c:v>46.402009</c:v>
                </c:pt>
                <c:pt idx="6">
                  <c:v>46.405217</c:v>
                </c:pt>
                <c:pt idx="7">
                  <c:v>46.407837000000001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terv!$A$12:$A$19</c15:f>
                <c15:dlblRangeCache>
                  <c:ptCount val="8"/>
                  <c:pt idx="0">
                    <c:v>Autóbusz-állomás</c:v>
                  </c:pt>
                  <c:pt idx="1">
                    <c:v>Hősök temploma</c:v>
                  </c:pt>
                  <c:pt idx="2">
                    <c:v>MATE Kaposvári Campus</c:v>
                  </c:pt>
                  <c:pt idx="3">
                    <c:v>Toponár, posta</c:v>
                  </c:pt>
                  <c:pt idx="4">
                    <c:v>Toponár, orci elágazás</c:v>
                  </c:pt>
                  <c:pt idx="5">
                    <c:v>Toponári út 182.</c:v>
                  </c:pt>
                  <c:pt idx="6">
                    <c:v>Toponári út 238.</c:v>
                  </c:pt>
                  <c:pt idx="7">
                    <c:v>Toponár, forduló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8F2-476F-AE1C-F0350534E0A4}"/>
            </c:ext>
          </c:extLst>
        </c:ser>
        <c:ser>
          <c:idx val="1"/>
          <c:order val="1"/>
          <c:tx>
            <c:v>Indulás - Érkezés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4B2AB30-D21A-4980-ADB6-CDDB59741F1F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8F2-476F-AE1C-F0350534E0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029287-98D8-4221-9D71-20B85446146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8F2-476F-AE1C-F0350534E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terv!$C$2:$C$3</c:f>
              <c:numCache>
                <c:formatCode>General</c:formatCode>
                <c:ptCount val="2"/>
                <c:pt idx="0">
                  <c:v>17.817212999999999</c:v>
                </c:pt>
                <c:pt idx="1">
                  <c:v>17.795777000000001</c:v>
                </c:pt>
              </c:numCache>
            </c:numRef>
          </c:xVal>
          <c:yVal>
            <c:numRef>
              <c:f>terv!$B$2:$B$3</c:f>
              <c:numCache>
                <c:formatCode>General</c:formatCode>
                <c:ptCount val="2"/>
                <c:pt idx="0">
                  <c:v>46.400683000000001</c:v>
                </c:pt>
                <c:pt idx="1">
                  <c:v>46.353934000000002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terv!$A$2:$A$3</c15:f>
                <c15:dlblRangeCache>
                  <c:ptCount val="2"/>
                  <c:pt idx="0">
                    <c:v>Indulás</c:v>
                  </c:pt>
                  <c:pt idx="1">
                    <c:v>Érkezés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8F2-476F-AE1C-F0350534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215647"/>
        <c:axId val="1901216063"/>
      </c:scatterChart>
      <c:valAx>
        <c:axId val="1901215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1216063"/>
        <c:crosses val="autoZero"/>
        <c:crossBetween val="midCat"/>
      </c:valAx>
      <c:valAx>
        <c:axId val="190121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1215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80961</xdr:rowOff>
    </xdr:from>
    <xdr:to>
      <xdr:col>5</xdr:col>
      <xdr:colOff>1343026</xdr:colOff>
      <xdr:row>29</xdr:row>
      <xdr:rowOff>161924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AE6C1134-2FB1-436F-B806-14C43BD53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942B-26B0-4EA0-B2F9-4D38062E2348}">
  <dimension ref="A1:Z225"/>
  <sheetViews>
    <sheetView workbookViewId="0">
      <selection activeCell="J2" sqref="J2:L221"/>
    </sheetView>
  </sheetViews>
  <sheetFormatPr defaultRowHeight="15" x14ac:dyDescent="0.25"/>
  <cols>
    <col min="1" max="1" width="5.140625" bestFit="1" customWidth="1"/>
    <col min="2" max="2" width="27.5703125" bestFit="1" customWidth="1"/>
    <col min="3" max="4" width="10" bestFit="1" customWidth="1"/>
    <col min="6" max="6" width="9.5703125" bestFit="1" customWidth="1"/>
    <col min="7" max="7" width="10" bestFit="1" customWidth="1"/>
    <col min="8" max="8" width="10.140625" customWidth="1"/>
    <col min="10" max="10" width="9.28515625" customWidth="1"/>
    <col min="11" max="11" width="8.85546875" customWidth="1"/>
    <col min="25" max="25" width="6.7109375" customWidth="1"/>
    <col min="26" max="26" width="27.5703125" bestFit="1" customWidth="1"/>
  </cols>
  <sheetData>
    <row r="1" spans="1:26" x14ac:dyDescent="0.25">
      <c r="A1" t="s">
        <v>0</v>
      </c>
      <c r="B1" t="s">
        <v>1</v>
      </c>
      <c r="C1" s="1" t="s">
        <v>2</v>
      </c>
      <c r="D1" s="1" t="s">
        <v>3</v>
      </c>
      <c r="F1" t="s">
        <v>2</v>
      </c>
      <c r="G1" t="s">
        <v>3</v>
      </c>
      <c r="H1" t="s">
        <v>144</v>
      </c>
      <c r="J1" t="s">
        <v>2</v>
      </c>
      <c r="K1" t="s">
        <v>3</v>
      </c>
      <c r="L1" t="s">
        <v>144</v>
      </c>
      <c r="O1" t="s">
        <v>145</v>
      </c>
      <c r="P1" t="s">
        <v>146</v>
      </c>
    </row>
    <row r="2" spans="1:26" x14ac:dyDescent="0.25">
      <c r="A2">
        <v>45</v>
      </c>
      <c r="B2" t="s">
        <v>4</v>
      </c>
      <c r="C2" s="4">
        <v>46.351168999999999</v>
      </c>
      <c r="D2" s="4">
        <v>17.782722</v>
      </c>
      <c r="F2" s="4">
        <f>(megálló!C2-terv!$B$2)*109.8</f>
        <v>-5.4366372000002254</v>
      </c>
      <c r="G2" s="4">
        <f>(megálló!D2-terv!$C$2)*77.1</f>
        <v>-2.6592560999999351</v>
      </c>
      <c r="H2" s="4">
        <f>SQRT(F2*F2+G2*G2)*1000</f>
        <v>6052.1621797348726</v>
      </c>
      <c r="J2">
        <f>(C2-terv!$B$3)*109.8</f>
        <v>-0.30359700000040418</v>
      </c>
      <c r="K2">
        <f>(D2-terv!$C$3)*77.1</f>
        <v>-1.0065405000001055</v>
      </c>
      <c r="L2">
        <f>SQRT(J2*J2+K2*K2)*1000</f>
        <v>1051.3300702204365</v>
      </c>
      <c r="S2">
        <f>IF(A2=$H$225,L2,9999999)</f>
        <v>9999999</v>
      </c>
      <c r="Y2">
        <v>45</v>
      </c>
      <c r="Z2" t="s">
        <v>4</v>
      </c>
    </row>
    <row r="3" spans="1:26" x14ac:dyDescent="0.25">
      <c r="A3">
        <v>40</v>
      </c>
      <c r="B3" t="s">
        <v>4</v>
      </c>
      <c r="C3" s="4">
        <v>46.35069</v>
      </c>
      <c r="D3" s="4">
        <v>17.781893</v>
      </c>
      <c r="F3" s="4">
        <f>(megálló!C3-terv!$B$2)*109.8</f>
        <v>-5.4892314000000679</v>
      </c>
      <c r="G3" s="4">
        <f>(megálló!D3-terv!$C$2)*77.1</f>
        <v>-2.7231719999998987</v>
      </c>
      <c r="H3" s="4">
        <f t="shared" ref="H3:H66" si="0">SQRT(F3*F3+G3*G3)*1000</f>
        <v>6127.5873803912536</v>
      </c>
      <c r="J3">
        <f>(C3-terv!$B$3)*109.8</f>
        <v>-0.35619120000024651</v>
      </c>
      <c r="K3">
        <f>(D3-terv!$C$3)*77.1</f>
        <v>-1.0704564000000689</v>
      </c>
      <c r="L3">
        <f t="shared" ref="L3:L66" si="1">SQRT(J3*J3+K3*K3)*1000</f>
        <v>1128.1618125334339</v>
      </c>
      <c r="S3">
        <f t="shared" ref="S3:S66" si="2">IF(A3=$H$225,L3,9999999)</f>
        <v>9999999</v>
      </c>
      <c r="Y3">
        <v>40</v>
      </c>
      <c r="Z3" t="s">
        <v>4</v>
      </c>
    </row>
    <row r="4" spans="1:26" x14ac:dyDescent="0.25">
      <c r="A4">
        <v>12</v>
      </c>
      <c r="B4" t="s">
        <v>5</v>
      </c>
      <c r="C4" s="4">
        <v>46.366563999999997</v>
      </c>
      <c r="D4" s="4">
        <v>17.788471999999999</v>
      </c>
      <c r="F4" s="4">
        <f>(megálló!C4-terv!$B$2)*109.8</f>
        <v>-3.7462662000004401</v>
      </c>
      <c r="G4" s="4">
        <f>(megálló!D4-terv!$C$2)*77.1</f>
        <v>-2.2159311000000095</v>
      </c>
      <c r="H4" s="4">
        <f t="shared" si="0"/>
        <v>4352.5694803429606</v>
      </c>
      <c r="J4">
        <f>(C4-terv!$B$3)*109.8</f>
        <v>1.3867739999993816</v>
      </c>
      <c r="K4">
        <f>(D4-terv!$C$3)*77.1</f>
        <v>-0.56321550000018017</v>
      </c>
      <c r="L4">
        <f t="shared" si="1"/>
        <v>1496.7811551842633</v>
      </c>
      <c r="S4">
        <f t="shared" si="2"/>
        <v>9999999</v>
      </c>
      <c r="Y4">
        <v>12</v>
      </c>
      <c r="Z4" t="s">
        <v>5</v>
      </c>
    </row>
    <row r="5" spans="1:26" x14ac:dyDescent="0.25">
      <c r="A5">
        <v>20</v>
      </c>
      <c r="B5" t="s">
        <v>5</v>
      </c>
      <c r="C5" s="4">
        <v>46.366850999999997</v>
      </c>
      <c r="D5" s="4">
        <v>17.788361999999999</v>
      </c>
      <c r="F5" s="4">
        <f>(megálló!C5-terv!$B$2)*109.8</f>
        <v>-3.7147536000004235</v>
      </c>
      <c r="G5" s="4">
        <f>(megálló!D5-terv!$C$2)*77.1</f>
        <v>-2.2244120999999626</v>
      </c>
      <c r="H5" s="4">
        <f t="shared" si="0"/>
        <v>4329.8271904710418</v>
      </c>
      <c r="J5">
        <f>(C5-terv!$B$3)*109.8</f>
        <v>1.4182865999993979</v>
      </c>
      <c r="K5">
        <f>(D5-terv!$C$3)*77.1</f>
        <v>-0.57169650000013306</v>
      </c>
      <c r="L5">
        <f t="shared" si="1"/>
        <v>1529.1742110859225</v>
      </c>
      <c r="S5">
        <f t="shared" si="2"/>
        <v>9999999</v>
      </c>
      <c r="Y5">
        <v>20</v>
      </c>
      <c r="Z5" t="s">
        <v>5</v>
      </c>
    </row>
    <row r="6" spans="1:26" x14ac:dyDescent="0.25">
      <c r="A6">
        <v>44</v>
      </c>
      <c r="B6" t="s">
        <v>5</v>
      </c>
      <c r="C6" s="4">
        <v>46.367595000000001</v>
      </c>
      <c r="D6" s="4">
        <v>17.790237000000001</v>
      </c>
      <c r="F6" s="4">
        <f>(megálló!C6-terv!$B$2)*109.8</f>
        <v>-3.6330623999999276</v>
      </c>
      <c r="G6" s="4">
        <f>(megálló!D6-terv!$C$2)*77.1</f>
        <v>-2.0798495999998199</v>
      </c>
      <c r="H6" s="4">
        <f t="shared" si="0"/>
        <v>4186.2771959000338</v>
      </c>
      <c r="J6">
        <f>(C6-terv!$B$3)*109.8</f>
        <v>1.499977799999894</v>
      </c>
      <c r="K6">
        <f>(D6-terv!$C$3)*77.1</f>
        <v>-0.42713399999999058</v>
      </c>
      <c r="L6">
        <f t="shared" si="1"/>
        <v>1559.607916897229</v>
      </c>
      <c r="S6">
        <f t="shared" si="2"/>
        <v>9999999</v>
      </c>
      <c r="Y6">
        <v>44</v>
      </c>
      <c r="Z6" t="s">
        <v>5</v>
      </c>
    </row>
    <row r="7" spans="1:26" x14ac:dyDescent="0.25">
      <c r="A7">
        <v>46</v>
      </c>
      <c r="B7" t="s">
        <v>6</v>
      </c>
      <c r="C7" s="4">
        <v>46.337685999999998</v>
      </c>
      <c r="D7" s="4">
        <v>17.790371</v>
      </c>
      <c r="F7" s="4">
        <f>(megálló!C7-terv!$B$2)*109.8</f>
        <v>-6.9170706000003133</v>
      </c>
      <c r="G7" s="4">
        <f>(megálló!D7-terv!$C$2)*77.1</f>
        <v>-2.0695181999998824</v>
      </c>
      <c r="H7" s="4">
        <f t="shared" si="0"/>
        <v>7220.0257108627702</v>
      </c>
      <c r="J7">
        <f>(C7-terv!$B$3)*109.8</f>
        <v>-1.7840304000004921</v>
      </c>
      <c r="K7">
        <f>(D7-terv!$C$3)*77.1</f>
        <v>-0.41680260000005304</v>
      </c>
      <c r="L7">
        <f t="shared" si="1"/>
        <v>1832.0722899200018</v>
      </c>
      <c r="S7">
        <f t="shared" si="2"/>
        <v>9999999</v>
      </c>
      <c r="Y7">
        <v>46</v>
      </c>
      <c r="Z7" t="s">
        <v>6</v>
      </c>
    </row>
    <row r="8" spans="1:26" x14ac:dyDescent="0.25">
      <c r="A8">
        <v>42</v>
      </c>
      <c r="B8" t="s">
        <v>6</v>
      </c>
      <c r="C8" s="4">
        <v>46.337414000000003</v>
      </c>
      <c r="D8" s="4">
        <v>17.790638999999999</v>
      </c>
      <c r="F8" s="4">
        <f>(megálló!C8-terv!$B$2)*109.8</f>
        <v>-6.9469361999998069</v>
      </c>
      <c r="G8" s="4">
        <f>(megálló!D8-terv!$C$2)*77.1</f>
        <v>-2.0488554000000074</v>
      </c>
      <c r="H8" s="4">
        <f t="shared" si="0"/>
        <v>7242.7709488135097</v>
      </c>
      <c r="J8">
        <f>(C8-terv!$B$3)*109.8</f>
        <v>-1.8138959999999855</v>
      </c>
      <c r="K8">
        <f>(D8-terv!$C$3)*77.1</f>
        <v>-0.39613980000017784</v>
      </c>
      <c r="L8">
        <f t="shared" si="1"/>
        <v>1856.6489813532683</v>
      </c>
      <c r="S8">
        <f t="shared" si="2"/>
        <v>9999999</v>
      </c>
      <c r="Y8">
        <v>42</v>
      </c>
      <c r="Z8" t="s">
        <v>6</v>
      </c>
    </row>
    <row r="9" spans="1:26" x14ac:dyDescent="0.25">
      <c r="A9">
        <v>90</v>
      </c>
      <c r="B9" t="s">
        <v>7</v>
      </c>
      <c r="C9" s="4">
        <v>46.342177</v>
      </c>
      <c r="D9" s="4">
        <v>17.799177</v>
      </c>
      <c r="F9" s="4">
        <f>(megálló!C9-terv!$B$2)*109.8</f>
        <v>-6.4239588000001406</v>
      </c>
      <c r="G9" s="4">
        <f>(megálló!D9-terv!$C$2)*77.1</f>
        <v>-1.3905755999998926</v>
      </c>
      <c r="H9" s="4">
        <f t="shared" si="0"/>
        <v>6572.7427428292303</v>
      </c>
      <c r="J9">
        <f>(C9-terv!$B$3)*109.8</f>
        <v>-1.2909186000003188</v>
      </c>
      <c r="K9">
        <f>(D9-terv!$C$3)*77.1</f>
        <v>0.26213999999993687</v>
      </c>
      <c r="L9">
        <f t="shared" si="1"/>
        <v>1317.2654293750938</v>
      </c>
      <c r="S9">
        <f t="shared" si="2"/>
        <v>9999999</v>
      </c>
      <c r="Y9">
        <v>90</v>
      </c>
      <c r="Z9" t="s">
        <v>7</v>
      </c>
    </row>
    <row r="10" spans="1:26" x14ac:dyDescent="0.25">
      <c r="A10">
        <v>51</v>
      </c>
      <c r="B10" t="s">
        <v>7</v>
      </c>
      <c r="C10" s="4">
        <v>46.341425000000001</v>
      </c>
      <c r="D10" s="4">
        <v>17.800224</v>
      </c>
      <c r="F10" s="4">
        <f>(megálló!C10-terv!$B$2)*109.8</f>
        <v>-6.5065283999999792</v>
      </c>
      <c r="G10" s="4">
        <f>(megálló!D10-terv!$C$2)*77.1</f>
        <v>-1.3098518999999083</v>
      </c>
      <c r="H10" s="4">
        <f t="shared" si="0"/>
        <v>6637.0643977544514</v>
      </c>
      <c r="J10">
        <f>(C10-terv!$B$3)*109.8</f>
        <v>-1.3734882000001576</v>
      </c>
      <c r="K10">
        <f>(D10-terv!$C$3)*77.1</f>
        <v>0.34286369999992128</v>
      </c>
      <c r="L10">
        <f t="shared" si="1"/>
        <v>1415.6360239543599</v>
      </c>
      <c r="S10">
        <f t="shared" si="2"/>
        <v>9999999</v>
      </c>
      <c r="Y10">
        <v>51</v>
      </c>
      <c r="Z10" t="s">
        <v>7</v>
      </c>
    </row>
    <row r="11" spans="1:26" x14ac:dyDescent="0.25">
      <c r="A11">
        <v>61</v>
      </c>
      <c r="B11" t="s">
        <v>8</v>
      </c>
      <c r="C11" s="4">
        <v>46.352843999999997</v>
      </c>
      <c r="D11" s="4">
        <v>17.803305999999999</v>
      </c>
      <c r="F11" s="4">
        <f>(megálló!C11-terv!$B$2)*109.8</f>
        <v>-5.2527222000003615</v>
      </c>
      <c r="G11" s="4">
        <f>(megálló!D11-terv!$C$2)*77.1</f>
        <v>-1.0722296999999745</v>
      </c>
      <c r="H11" s="4">
        <f t="shared" si="0"/>
        <v>5361.0416002805532</v>
      </c>
      <c r="J11">
        <f>(C11-terv!$B$3)*109.8</f>
        <v>-0.11968200000054026</v>
      </c>
      <c r="K11">
        <f>(D11-terv!$C$3)*77.1</f>
        <v>0.580485899999855</v>
      </c>
      <c r="L11">
        <f t="shared" si="1"/>
        <v>592.69525156084296</v>
      </c>
      <c r="S11">
        <f t="shared" si="2"/>
        <v>9999999</v>
      </c>
      <c r="Y11">
        <v>61</v>
      </c>
      <c r="Z11" t="s">
        <v>8</v>
      </c>
    </row>
    <row r="12" spans="1:26" x14ac:dyDescent="0.25">
      <c r="A12">
        <v>46</v>
      </c>
      <c r="B12" t="s">
        <v>9</v>
      </c>
      <c r="C12" s="4">
        <v>46.351486000000001</v>
      </c>
      <c r="D12" s="4">
        <v>17.790431000000002</v>
      </c>
      <c r="F12" s="4">
        <f>(megálló!C12-terv!$B$2)*109.8</f>
        <v>-5.4018305999999443</v>
      </c>
      <c r="G12" s="4">
        <f>(megálló!D12-terv!$C$2)*77.1</f>
        <v>-2.0648921999997838</v>
      </c>
      <c r="H12" s="4">
        <f t="shared" si="0"/>
        <v>5783.0401718054582</v>
      </c>
      <c r="J12">
        <f>(C12-terv!$B$3)*109.8</f>
        <v>-0.2687904000001225</v>
      </c>
      <c r="K12">
        <f>(D12-terv!$C$3)*77.1</f>
        <v>-0.41217659999995421</v>
      </c>
      <c r="L12">
        <f t="shared" si="1"/>
        <v>492.07502346669463</v>
      </c>
      <c r="S12">
        <f t="shared" si="2"/>
        <v>9999999</v>
      </c>
      <c r="Y12">
        <v>46</v>
      </c>
      <c r="Z12" t="s">
        <v>9</v>
      </c>
    </row>
    <row r="13" spans="1:26" x14ac:dyDescent="0.25">
      <c r="A13">
        <v>41</v>
      </c>
      <c r="B13" t="s">
        <v>9</v>
      </c>
      <c r="C13" s="4">
        <v>46.351464</v>
      </c>
      <c r="D13" s="4">
        <v>17.790548999999999</v>
      </c>
      <c r="F13" s="4">
        <f>(megálló!C13-terv!$B$2)*109.8</f>
        <v>-5.4042462000000864</v>
      </c>
      <c r="G13" s="4">
        <f>(megálló!D13-terv!$C$2)*77.1</f>
        <v>-2.0557944000000186</v>
      </c>
      <c r="H13" s="4">
        <f t="shared" si="0"/>
        <v>5782.0556556718484</v>
      </c>
      <c r="J13">
        <f>(C13-terv!$B$3)*109.8</f>
        <v>-0.27120600000026512</v>
      </c>
      <c r="K13">
        <f>(D13-terv!$C$3)*77.1</f>
        <v>-0.40307880000018909</v>
      </c>
      <c r="L13">
        <f t="shared" si="1"/>
        <v>485.82426189491218</v>
      </c>
      <c r="S13">
        <f t="shared" si="2"/>
        <v>9999999</v>
      </c>
      <c r="Y13">
        <v>41</v>
      </c>
      <c r="Z13" t="s">
        <v>9</v>
      </c>
    </row>
    <row r="14" spans="1:26" x14ac:dyDescent="0.25">
      <c r="A14">
        <v>13</v>
      </c>
      <c r="B14" t="s">
        <v>10</v>
      </c>
      <c r="C14" s="4">
        <v>46.360216000000001</v>
      </c>
      <c r="D14" s="4">
        <v>17.783916999999999</v>
      </c>
      <c r="F14" s="4">
        <f>(megálló!C14-terv!$B$2)*109.8</f>
        <v>-4.4432765999999546</v>
      </c>
      <c r="G14" s="4">
        <f>(megálló!D14-terv!$C$2)*77.1</f>
        <v>-2.5671215999999992</v>
      </c>
      <c r="H14" s="4">
        <f t="shared" si="0"/>
        <v>5131.5514470083717</v>
      </c>
      <c r="J14">
        <f>(C14-terv!$B$3)*109.8</f>
        <v>0.68976359999986692</v>
      </c>
      <c r="K14">
        <f>(D14-terv!$C$3)*77.1</f>
        <v>-0.91440600000016969</v>
      </c>
      <c r="L14">
        <f t="shared" si="1"/>
        <v>1145.3873391657019</v>
      </c>
      <c r="S14">
        <f t="shared" si="2"/>
        <v>9999999</v>
      </c>
      <c r="Y14">
        <v>13</v>
      </c>
      <c r="Z14" t="s">
        <v>10</v>
      </c>
    </row>
    <row r="15" spans="1:26" x14ac:dyDescent="0.25">
      <c r="A15">
        <v>32</v>
      </c>
      <c r="B15" t="s">
        <v>10</v>
      </c>
      <c r="C15" s="4">
        <v>46.359012</v>
      </c>
      <c r="D15" s="4">
        <v>17.783951999999999</v>
      </c>
      <c r="F15" s="4">
        <f>(megálló!C15-terv!$B$2)*109.8</f>
        <v>-4.575475800000099</v>
      </c>
      <c r="G15" s="4">
        <f>(megálló!D15-terv!$C$2)*77.1</f>
        <v>-2.5644230999999644</v>
      </c>
      <c r="H15" s="4">
        <f t="shared" si="0"/>
        <v>5245.1162648886984</v>
      </c>
      <c r="J15">
        <f>(C15-terv!$B$3)*109.8</f>
        <v>0.55756439999972252</v>
      </c>
      <c r="K15">
        <f>(D15-terv!$C$3)*77.1</f>
        <v>-0.9117075000001349</v>
      </c>
      <c r="L15">
        <f t="shared" si="1"/>
        <v>1068.6854662170467</v>
      </c>
      <c r="S15">
        <f t="shared" si="2"/>
        <v>9999999</v>
      </c>
      <c r="Y15">
        <v>32</v>
      </c>
      <c r="Z15" t="s">
        <v>10</v>
      </c>
    </row>
    <row r="16" spans="1:26" x14ac:dyDescent="0.25">
      <c r="A16">
        <v>32</v>
      </c>
      <c r="B16" t="s">
        <v>11</v>
      </c>
      <c r="C16" s="4">
        <v>46.355325000000001</v>
      </c>
      <c r="D16" s="4">
        <v>17.784655999999998</v>
      </c>
      <c r="F16" s="4">
        <f>(megálló!C16-terv!$B$2)*109.8</f>
        <v>-4.9803084000000251</v>
      </c>
      <c r="G16" s="4">
        <f>(megálló!D16-terv!$C$2)*77.1</f>
        <v>-2.5101447000000472</v>
      </c>
      <c r="H16" s="4">
        <f t="shared" si="0"/>
        <v>5577.1227504914332</v>
      </c>
      <c r="J16">
        <f>(C16-terv!$B$3)*109.8</f>
        <v>0.15273179999979616</v>
      </c>
      <c r="K16">
        <f>(D16-terv!$C$3)*77.1</f>
        <v>-0.85742910000021755</v>
      </c>
      <c r="L16">
        <f t="shared" si="1"/>
        <v>870.92575128902968</v>
      </c>
      <c r="S16">
        <f t="shared" si="2"/>
        <v>9999999</v>
      </c>
      <c r="Y16">
        <v>32</v>
      </c>
      <c r="Z16" t="s">
        <v>11</v>
      </c>
    </row>
    <row r="17" spans="1:26" x14ac:dyDescent="0.25">
      <c r="A17">
        <v>31</v>
      </c>
      <c r="B17" t="s">
        <v>11</v>
      </c>
      <c r="C17" s="4">
        <v>46.355441999999996</v>
      </c>
      <c r="D17" s="4">
        <v>17.784852999999998</v>
      </c>
      <c r="F17" s="4">
        <f>(megálló!C17-terv!$B$2)*109.8</f>
        <v>-4.9674618000004722</v>
      </c>
      <c r="G17" s="4">
        <f>(megálló!D17-terv!$C$2)*77.1</f>
        <v>-2.4949560000000468</v>
      </c>
      <c r="H17" s="4">
        <f t="shared" si="0"/>
        <v>5558.8202144340094</v>
      </c>
      <c r="J17">
        <f>(C17-terv!$B$3)*109.8</f>
        <v>0.16557839999934884</v>
      </c>
      <c r="K17">
        <f>(D17-terv!$C$3)*77.1</f>
        <v>-0.84224040000021738</v>
      </c>
      <c r="L17">
        <f t="shared" si="1"/>
        <v>858.3618688751676</v>
      </c>
      <c r="S17">
        <f t="shared" si="2"/>
        <v>9999999</v>
      </c>
      <c r="Y17">
        <v>31</v>
      </c>
      <c r="Z17" t="s">
        <v>11</v>
      </c>
    </row>
    <row r="18" spans="1:26" x14ac:dyDescent="0.25">
      <c r="A18">
        <v>31</v>
      </c>
      <c r="B18" t="s">
        <v>12</v>
      </c>
      <c r="C18" s="4">
        <v>46.341850999999998</v>
      </c>
      <c r="D18" s="4">
        <v>17.763235000000002</v>
      </c>
      <c r="F18" s="4">
        <f>(megálló!C18-terv!$B$2)*109.8</f>
        <v>-6.4597536000002673</v>
      </c>
      <c r="G18" s="4">
        <f>(megálló!D18-terv!$C$2)*77.1</f>
        <v>-4.161703799999783</v>
      </c>
      <c r="H18" s="4">
        <f t="shared" si="0"/>
        <v>7684.2823407035903</v>
      </c>
      <c r="J18">
        <f>(C18-terv!$B$3)*109.8</f>
        <v>-1.3267134000004461</v>
      </c>
      <c r="K18">
        <f>(D18-terv!$C$3)*77.1</f>
        <v>-2.5089881999999539</v>
      </c>
      <c r="L18">
        <f t="shared" si="1"/>
        <v>2838.1667029051964</v>
      </c>
      <c r="S18">
        <f t="shared" si="2"/>
        <v>9999999</v>
      </c>
      <c r="Y18">
        <v>31</v>
      </c>
      <c r="Z18" t="s">
        <v>12</v>
      </c>
    </row>
    <row r="19" spans="1:26" x14ac:dyDescent="0.25">
      <c r="A19">
        <v>33</v>
      </c>
      <c r="B19" t="s">
        <v>12</v>
      </c>
      <c r="C19" s="4">
        <v>46.342035000000003</v>
      </c>
      <c r="D19" s="4">
        <v>17.763297999999999</v>
      </c>
      <c r="F19" s="4">
        <f>(megálló!C19-terv!$B$2)*109.8</f>
        <v>-6.4395503999997841</v>
      </c>
      <c r="G19" s="4">
        <f>(megálló!D19-terv!$C$2)*77.1</f>
        <v>-4.156846499999995</v>
      </c>
      <c r="H19" s="4">
        <f t="shared" si="0"/>
        <v>7664.671041779914</v>
      </c>
      <c r="J19">
        <f>(C19-terv!$B$3)*109.8</f>
        <v>-1.3065101999999627</v>
      </c>
      <c r="K19">
        <f>(D19-terv!$C$3)*77.1</f>
        <v>-2.504130900000165</v>
      </c>
      <c r="L19">
        <f t="shared" si="1"/>
        <v>2824.4717146821595</v>
      </c>
      <c r="S19">
        <f t="shared" si="2"/>
        <v>9999999</v>
      </c>
      <c r="Y19">
        <v>33</v>
      </c>
      <c r="Z19" t="s">
        <v>12</v>
      </c>
    </row>
    <row r="20" spans="1:26" x14ac:dyDescent="0.25">
      <c r="A20">
        <v>12</v>
      </c>
      <c r="B20" t="s">
        <v>13</v>
      </c>
      <c r="C20" s="4">
        <v>46.372092000000002</v>
      </c>
      <c r="D20" s="4">
        <v>17.787416</v>
      </c>
      <c r="F20" s="4">
        <f>(megálló!C20-terv!$B$2)*109.8</f>
        <v>-3.1392917999998571</v>
      </c>
      <c r="G20" s="4">
        <f>(megálló!D20-terv!$C$2)*77.1</f>
        <v>-2.2973486999998856</v>
      </c>
      <c r="H20" s="4">
        <f t="shared" si="0"/>
        <v>3890.1110594605789</v>
      </c>
      <c r="J20">
        <f>(C20-terv!$B$3)*109.8</f>
        <v>1.9937483999999641</v>
      </c>
      <c r="K20">
        <f>(D20-terv!$C$3)*77.1</f>
        <v>-0.64463310000005614</v>
      </c>
      <c r="L20">
        <f t="shared" si="1"/>
        <v>2095.3721664940808</v>
      </c>
      <c r="S20">
        <f t="shared" si="2"/>
        <v>9999999</v>
      </c>
      <c r="Y20">
        <v>12</v>
      </c>
      <c r="Z20" t="s">
        <v>13</v>
      </c>
    </row>
    <row r="21" spans="1:26" x14ac:dyDescent="0.25">
      <c r="A21">
        <v>43</v>
      </c>
      <c r="B21" t="s">
        <v>14</v>
      </c>
      <c r="C21" s="4">
        <v>46.367947000000001</v>
      </c>
      <c r="D21" s="4">
        <v>17.792331999999998</v>
      </c>
      <c r="F21" s="4">
        <f>(megálló!C21-terv!$B$2)*109.8</f>
        <v>-3.5944127999999864</v>
      </c>
      <c r="G21" s="4">
        <f>(megálló!D21-terv!$C$2)*77.1</f>
        <v>-1.9183251000000459</v>
      </c>
      <c r="H21" s="4">
        <f t="shared" si="0"/>
        <v>4074.2820921106977</v>
      </c>
      <c r="J21">
        <f>(C21-terv!$B$3)*109.8</f>
        <v>1.5386273999998352</v>
      </c>
      <c r="K21">
        <f>(D21-terv!$C$3)*77.1</f>
        <v>-0.26560950000021638</v>
      </c>
      <c r="L21">
        <f t="shared" si="1"/>
        <v>1561.3848604750265</v>
      </c>
      <c r="S21">
        <f t="shared" si="2"/>
        <v>9999999</v>
      </c>
      <c r="Y21">
        <v>43</v>
      </c>
      <c r="Z21" t="s">
        <v>14</v>
      </c>
    </row>
    <row r="22" spans="1:26" x14ac:dyDescent="0.25">
      <c r="A22">
        <v>44</v>
      </c>
      <c r="B22" t="s">
        <v>14</v>
      </c>
      <c r="C22" s="4">
        <v>46.367883999999997</v>
      </c>
      <c r="D22" s="4">
        <v>17.792376000000001</v>
      </c>
      <c r="F22" s="4">
        <f>(megálló!C22-terv!$B$2)*109.8</f>
        <v>-3.6013302000004654</v>
      </c>
      <c r="G22" s="4">
        <f>(megálló!D22-terv!$C$2)*77.1</f>
        <v>-1.9149326999998457</v>
      </c>
      <c r="H22" s="4">
        <f t="shared" si="0"/>
        <v>4078.7922789674021</v>
      </c>
      <c r="J22">
        <f>(C22-terv!$B$3)*109.8</f>
        <v>1.5317099999993558</v>
      </c>
      <c r="K22">
        <f>(D22-terv!$C$3)*77.1</f>
        <v>-0.26221710000001613</v>
      </c>
      <c r="L22">
        <f t="shared" si="1"/>
        <v>1553.9927064276862</v>
      </c>
      <c r="S22">
        <f t="shared" si="2"/>
        <v>9999999</v>
      </c>
      <c r="Y22">
        <v>44</v>
      </c>
      <c r="Z22" t="s">
        <v>14</v>
      </c>
    </row>
    <row r="23" spans="1:26" x14ac:dyDescent="0.25">
      <c r="A23">
        <v>61</v>
      </c>
      <c r="B23" t="s">
        <v>15</v>
      </c>
      <c r="C23" s="4">
        <v>46.348329999999997</v>
      </c>
      <c r="D23" s="4">
        <v>17.815061</v>
      </c>
      <c r="F23" s="4">
        <f>(megálló!C23-terv!$B$2)*109.8</f>
        <v>-5.7483594000004006</v>
      </c>
      <c r="G23" s="4">
        <f>(megálló!D23-terv!$C$2)*77.1</f>
        <v>-0.16591919999990912</v>
      </c>
      <c r="H23" s="4">
        <f t="shared" si="0"/>
        <v>5750.7534265087015</v>
      </c>
      <c r="J23">
        <f>(C23-terv!$B$3)*109.8</f>
        <v>-0.61531920000057883</v>
      </c>
      <c r="K23">
        <f>(D23-terv!$C$3)*77.1</f>
        <v>1.4867963999999203</v>
      </c>
      <c r="L23">
        <f t="shared" si="1"/>
        <v>1609.093301503078</v>
      </c>
      <c r="S23">
        <f t="shared" si="2"/>
        <v>9999999</v>
      </c>
      <c r="Y23">
        <v>61</v>
      </c>
      <c r="Z23" t="s">
        <v>15</v>
      </c>
    </row>
    <row r="24" spans="1:26" x14ac:dyDescent="0.25">
      <c r="A24">
        <v>12</v>
      </c>
      <c r="B24" t="s">
        <v>16</v>
      </c>
      <c r="C24" s="4">
        <v>46.375818000000002</v>
      </c>
      <c r="D24" s="4">
        <v>17.781883000000001</v>
      </c>
      <c r="F24" s="4">
        <f>(megálló!C24-terv!$B$2)*109.8</f>
        <v>-2.73017699999982</v>
      </c>
      <c r="G24" s="4">
        <f>(megálló!D24-terv!$C$2)*77.1</f>
        <v>-2.7239429999998692</v>
      </c>
      <c r="H24" s="4">
        <f t="shared" si="0"/>
        <v>3856.6477566114727</v>
      </c>
      <c r="J24">
        <f>(C24-terv!$B$3)*109.8</f>
        <v>2.4028632000000014</v>
      </c>
      <c r="K24">
        <f>(D24-terv!$C$3)*77.1</f>
        <v>-1.0712274000000397</v>
      </c>
      <c r="L24">
        <f t="shared" si="1"/>
        <v>2630.8325109031725</v>
      </c>
      <c r="S24">
        <f t="shared" si="2"/>
        <v>9999999</v>
      </c>
      <c r="Y24">
        <v>12</v>
      </c>
      <c r="Z24" t="s">
        <v>16</v>
      </c>
    </row>
    <row r="25" spans="1:26" x14ac:dyDescent="0.25">
      <c r="A25">
        <v>20</v>
      </c>
      <c r="B25" t="s">
        <v>16</v>
      </c>
      <c r="C25" s="4">
        <v>46.374772</v>
      </c>
      <c r="D25" s="4">
        <v>17.781887999999999</v>
      </c>
      <c r="F25" s="4">
        <f>(megálló!C25-terv!$B$2)*109.8</f>
        <v>-2.845027800000075</v>
      </c>
      <c r="G25" s="4">
        <f>(megálló!D25-terv!$C$2)*77.1</f>
        <v>-2.7235575000000209</v>
      </c>
      <c r="H25" s="4">
        <f t="shared" si="0"/>
        <v>3938.5211232872211</v>
      </c>
      <c r="J25">
        <f>(C25-terv!$B$3)*109.8</f>
        <v>2.2880123999997464</v>
      </c>
      <c r="K25">
        <f>(D25-terv!$C$3)*77.1</f>
        <v>-1.0708419000001914</v>
      </c>
      <c r="L25">
        <f t="shared" si="1"/>
        <v>2526.2033008743811</v>
      </c>
      <c r="S25">
        <f t="shared" si="2"/>
        <v>9999999</v>
      </c>
      <c r="Y25">
        <v>20</v>
      </c>
      <c r="Z25" t="s">
        <v>16</v>
      </c>
    </row>
    <row r="26" spans="1:26" x14ac:dyDescent="0.25">
      <c r="A26">
        <v>12</v>
      </c>
      <c r="B26" t="s">
        <v>17</v>
      </c>
      <c r="C26" s="4">
        <v>46.355235999999998</v>
      </c>
      <c r="D26" s="4">
        <v>17.78603</v>
      </c>
      <c r="F26" s="4">
        <f>(megálló!C26-terv!$B$2)*109.8</f>
        <v>-4.9900806000003186</v>
      </c>
      <c r="G26" s="4">
        <f>(megálló!D26-terv!$C$2)*77.1</f>
        <v>-2.4042092999998941</v>
      </c>
      <c r="H26" s="4">
        <f t="shared" si="0"/>
        <v>5539.0546804220594</v>
      </c>
      <c r="J26">
        <f>(C26-terv!$B$3)*109.8</f>
        <v>0.14295959999950297</v>
      </c>
      <c r="K26">
        <f>(D26-terv!$C$3)*77.1</f>
        <v>-0.75149370000006455</v>
      </c>
      <c r="L26">
        <f t="shared" si="1"/>
        <v>764.97073693822108</v>
      </c>
      <c r="S26">
        <f t="shared" si="2"/>
        <v>9999999</v>
      </c>
      <c r="Y26">
        <v>12</v>
      </c>
      <c r="Z26" t="s">
        <v>17</v>
      </c>
    </row>
    <row r="27" spans="1:26" x14ac:dyDescent="0.25">
      <c r="A27">
        <v>61</v>
      </c>
      <c r="B27" t="s">
        <v>18</v>
      </c>
      <c r="C27" s="4">
        <v>46.351159000000003</v>
      </c>
      <c r="D27" s="4">
        <v>17.808596999999999</v>
      </c>
      <c r="F27" s="4">
        <f>(megálló!C27-terv!$B$2)*109.8</f>
        <v>-5.4377351999997936</v>
      </c>
      <c r="G27" s="4">
        <f>(megálló!D27-terv!$C$2)*77.1</f>
        <v>-0.6642935999999966</v>
      </c>
      <c r="H27" s="4">
        <f t="shared" si="0"/>
        <v>5478.1611962699444</v>
      </c>
      <c r="J27">
        <f>(C27-terv!$B$3)*109.8</f>
        <v>-0.30469499999997252</v>
      </c>
      <c r="K27">
        <f>(D27-terv!$C$3)*77.1</f>
        <v>0.98842199999983282</v>
      </c>
      <c r="L27">
        <f t="shared" si="1"/>
        <v>1034.3196281172725</v>
      </c>
      <c r="S27">
        <f t="shared" si="2"/>
        <v>9999999</v>
      </c>
      <c r="Y27">
        <v>61</v>
      </c>
      <c r="Z27" t="s">
        <v>18</v>
      </c>
    </row>
    <row r="28" spans="1:26" x14ac:dyDescent="0.25">
      <c r="A28">
        <v>26</v>
      </c>
      <c r="B28" t="s">
        <v>19</v>
      </c>
      <c r="C28" s="4">
        <v>46.363917000000001</v>
      </c>
      <c r="D28" s="4">
        <v>17.833677999999999</v>
      </c>
      <c r="F28" s="4">
        <f>(megálló!C28-terv!$B$2)*109.8</f>
        <v>-4.0369068000000086</v>
      </c>
      <c r="G28" s="4">
        <f>(megálló!D28-terv!$C$2)*77.1</f>
        <v>1.2694515000000133</v>
      </c>
      <c r="H28" s="4">
        <f t="shared" si="0"/>
        <v>4231.7990999973754</v>
      </c>
      <c r="J28">
        <f>(C28-terv!$B$3)*109.8</f>
        <v>1.0961333999998131</v>
      </c>
      <c r="K28">
        <f>(D28-terv!$C$3)*77.1</f>
        <v>2.922167099999843</v>
      </c>
      <c r="L28">
        <f t="shared" si="1"/>
        <v>3120.9884637589807</v>
      </c>
      <c r="S28">
        <f t="shared" si="2"/>
        <v>9999999</v>
      </c>
      <c r="Y28">
        <v>26</v>
      </c>
      <c r="Z28" t="s">
        <v>19</v>
      </c>
    </row>
    <row r="29" spans="1:26" x14ac:dyDescent="0.25">
      <c r="A29">
        <v>31</v>
      </c>
      <c r="B29" t="s">
        <v>20</v>
      </c>
      <c r="C29" s="4">
        <v>46.348413000000001</v>
      </c>
      <c r="D29" s="4">
        <v>17.767931000000001</v>
      </c>
      <c r="F29" s="4">
        <f>(megálló!C29-terv!$B$2)*109.8</f>
        <v>-5.7392460000000041</v>
      </c>
      <c r="G29" s="4">
        <f>(megálló!D29-terv!$C$2)*77.1</f>
        <v>-3.7996421999998495</v>
      </c>
      <c r="H29" s="4">
        <f t="shared" si="0"/>
        <v>6883.0389724696279</v>
      </c>
      <c r="J29">
        <f>(C29-terv!$B$3)*109.8</f>
        <v>-0.60620580000018265</v>
      </c>
      <c r="K29">
        <f>(D29-terv!$C$3)*77.1</f>
        <v>-2.14692660000002</v>
      </c>
      <c r="L29">
        <f t="shared" si="1"/>
        <v>2230.869628136415</v>
      </c>
      <c r="S29">
        <f t="shared" si="2"/>
        <v>9999999</v>
      </c>
      <c r="Y29">
        <v>31</v>
      </c>
      <c r="Z29" t="s">
        <v>20</v>
      </c>
    </row>
    <row r="30" spans="1:26" x14ac:dyDescent="0.25">
      <c r="A30">
        <v>13</v>
      </c>
      <c r="B30" t="s">
        <v>20</v>
      </c>
      <c r="C30" s="4">
        <v>46.348264</v>
      </c>
      <c r="D30" s="4">
        <v>17.768146000000002</v>
      </c>
      <c r="F30" s="4">
        <f>(megálló!C30-terv!$B$2)*109.8</f>
        <v>-5.7556062000000479</v>
      </c>
      <c r="G30" s="4">
        <f>(megálló!D30-terv!$C$2)*77.1</f>
        <v>-3.783065699999792</v>
      </c>
      <c r="H30" s="4">
        <f t="shared" si="0"/>
        <v>6887.5676998483223</v>
      </c>
      <c r="J30">
        <f>(C30-terv!$B$3)*109.8</f>
        <v>-0.62256600000022644</v>
      </c>
      <c r="K30">
        <f>(D30-terv!$C$3)*77.1</f>
        <v>-2.1303500999999625</v>
      </c>
      <c r="L30">
        <f t="shared" si="1"/>
        <v>2219.4548819307256</v>
      </c>
      <c r="S30">
        <f t="shared" si="2"/>
        <v>9999999</v>
      </c>
      <c r="Y30">
        <v>13</v>
      </c>
      <c r="Z30" t="s">
        <v>20</v>
      </c>
    </row>
    <row r="31" spans="1:26" x14ac:dyDescent="0.25">
      <c r="A31">
        <v>31</v>
      </c>
      <c r="B31" t="s">
        <v>21</v>
      </c>
      <c r="C31" s="4">
        <v>46.345196000000001</v>
      </c>
      <c r="D31" s="4">
        <v>17.763224999999998</v>
      </c>
      <c r="F31" s="4">
        <f>(megálló!C31-terv!$B$2)*109.8</f>
        <v>-6.0924725999999341</v>
      </c>
      <c r="G31" s="4">
        <f>(megálló!D31-terv!$C$2)*77.1</f>
        <v>-4.1624748000000285</v>
      </c>
      <c r="H31" s="4">
        <f t="shared" si="0"/>
        <v>7378.6461388513026</v>
      </c>
      <c r="J31">
        <f>(C31-terv!$B$3)*109.8</f>
        <v>-0.95943240000011232</v>
      </c>
      <c r="K31">
        <f>(D31-terv!$C$3)*77.1</f>
        <v>-2.5097592000001985</v>
      </c>
      <c r="L31">
        <f t="shared" si="1"/>
        <v>2686.8944475277794</v>
      </c>
      <c r="S31">
        <f t="shared" si="2"/>
        <v>9999999</v>
      </c>
      <c r="Y31">
        <v>31</v>
      </c>
      <c r="Z31" t="s">
        <v>21</v>
      </c>
    </row>
    <row r="32" spans="1:26" x14ac:dyDescent="0.25">
      <c r="A32">
        <v>33</v>
      </c>
      <c r="B32" t="s">
        <v>21</v>
      </c>
      <c r="C32" s="4">
        <v>46.345319000000003</v>
      </c>
      <c r="D32" s="4">
        <v>17.763351</v>
      </c>
      <c r="F32" s="4">
        <f>(megálló!C32-terv!$B$2)*109.8</f>
        <v>-6.0789671999997035</v>
      </c>
      <c r="G32" s="4">
        <f>(megálló!D32-terv!$C$2)*77.1</f>
        <v>-4.1527601999999026</v>
      </c>
      <c r="H32" s="4">
        <f t="shared" si="0"/>
        <v>7362.0146357756903</v>
      </c>
      <c r="J32">
        <f>(C32-terv!$B$3)*109.8</f>
        <v>-0.94592699999988239</v>
      </c>
      <c r="K32">
        <f>(D32-terv!$C$3)*77.1</f>
        <v>-2.5000446000000736</v>
      </c>
      <c r="L32">
        <f t="shared" si="1"/>
        <v>2673.0134476501062</v>
      </c>
      <c r="S32">
        <f t="shared" si="2"/>
        <v>9999999</v>
      </c>
      <c r="Y32">
        <v>33</v>
      </c>
      <c r="Z32" t="s">
        <v>21</v>
      </c>
    </row>
    <row r="33" spans="1:26" x14ac:dyDescent="0.25">
      <c r="A33">
        <v>31</v>
      </c>
      <c r="B33" t="s">
        <v>22</v>
      </c>
      <c r="C33" s="4">
        <v>46.338996999999999</v>
      </c>
      <c r="D33" s="4">
        <v>17.763486</v>
      </c>
      <c r="F33" s="4">
        <f>(megálló!C33-terv!$B$2)*109.8</f>
        <v>-6.7731228000001851</v>
      </c>
      <c r="G33" s="4">
        <f>(megálló!D33-terv!$C$2)*77.1</f>
        <v>-4.1423516999998862</v>
      </c>
      <c r="H33" s="4">
        <f t="shared" si="0"/>
        <v>7939.4124512065937</v>
      </c>
      <c r="J33">
        <f>(C33-terv!$B$3)*109.8</f>
        <v>-1.6400826000003632</v>
      </c>
      <c r="K33">
        <f>(D33-terv!$C$3)*77.1</f>
        <v>-2.4896361000000566</v>
      </c>
      <c r="L33">
        <f t="shared" si="1"/>
        <v>2981.3015354451222</v>
      </c>
      <c r="S33">
        <f t="shared" si="2"/>
        <v>9999999</v>
      </c>
      <c r="Y33">
        <v>31</v>
      </c>
      <c r="Z33" t="s">
        <v>22</v>
      </c>
    </row>
    <row r="34" spans="1:26" x14ac:dyDescent="0.25">
      <c r="A34">
        <v>45</v>
      </c>
      <c r="B34" t="s">
        <v>23</v>
      </c>
      <c r="C34" s="4">
        <v>46.345700999999998</v>
      </c>
      <c r="D34" s="4">
        <v>17.773949000000002</v>
      </c>
      <c r="F34" s="4">
        <f>(megálló!C34-terv!$B$2)*109.8</f>
        <v>-6.0370236000002775</v>
      </c>
      <c r="G34" s="4">
        <f>(megálló!D34-terv!$C$2)*77.1</f>
        <v>-3.335654399999775</v>
      </c>
      <c r="H34" s="4">
        <f t="shared" si="0"/>
        <v>6897.2635315172765</v>
      </c>
      <c r="J34">
        <f>(C34-terv!$B$3)*109.8</f>
        <v>-0.90398340000045607</v>
      </c>
      <c r="K34">
        <f>(D34-terv!$C$3)*77.1</f>
        <v>-1.6829387999999452</v>
      </c>
      <c r="L34">
        <f t="shared" si="1"/>
        <v>1910.3583412599951</v>
      </c>
      <c r="S34">
        <f t="shared" si="2"/>
        <v>9999999</v>
      </c>
      <c r="Y34">
        <v>45</v>
      </c>
      <c r="Z34" t="s">
        <v>23</v>
      </c>
    </row>
    <row r="35" spans="1:26" x14ac:dyDescent="0.25">
      <c r="A35">
        <v>46</v>
      </c>
      <c r="B35" t="s">
        <v>24</v>
      </c>
      <c r="C35" s="4">
        <v>46.306013</v>
      </c>
      <c r="D35" s="4">
        <v>17.783387999999999</v>
      </c>
      <c r="F35" s="4">
        <f>(megálló!C35-terv!$B$2)*109.8</f>
        <v>-10.394766000000077</v>
      </c>
      <c r="G35" s="4">
        <f>(megálló!D35-terv!$C$2)*77.1</f>
        <v>-2.6079075000000165</v>
      </c>
      <c r="H35" s="4">
        <f t="shared" si="0"/>
        <v>10716.918480762739</v>
      </c>
      <c r="J35">
        <f>(C35-terv!$B$3)*109.8</f>
        <v>-5.2617258000002547</v>
      </c>
      <c r="K35">
        <f>(D35-terv!$C$3)*77.1</f>
        <v>-0.95519190000018694</v>
      </c>
      <c r="L35">
        <f t="shared" si="1"/>
        <v>5347.723811138183</v>
      </c>
      <c r="S35">
        <f t="shared" si="2"/>
        <v>9999999</v>
      </c>
      <c r="Y35">
        <v>46</v>
      </c>
      <c r="Z35" t="s">
        <v>24</v>
      </c>
    </row>
    <row r="36" spans="1:26" x14ac:dyDescent="0.25">
      <c r="A36">
        <v>42</v>
      </c>
      <c r="B36" t="s">
        <v>24</v>
      </c>
      <c r="C36" s="4">
        <v>46.306063999999999</v>
      </c>
      <c r="D36" s="4">
        <v>17.783429999999999</v>
      </c>
      <c r="F36" s="4">
        <f>(megálló!C36-terv!$B$2)*109.8</f>
        <v>-10.389166200000171</v>
      </c>
      <c r="G36" s="4">
        <f>(megálló!D36-terv!$C$2)*77.1</f>
        <v>-2.6046692999999745</v>
      </c>
      <c r="H36" s="4">
        <f t="shared" si="0"/>
        <v>10710.699159886264</v>
      </c>
      <c r="J36">
        <f>(C36-terv!$B$3)*109.8</f>
        <v>-5.25612600000035</v>
      </c>
      <c r="K36">
        <f>(D36-terv!$C$3)*77.1</f>
        <v>-0.95195370000014523</v>
      </c>
      <c r="L36">
        <f t="shared" si="1"/>
        <v>5341.6361140406825</v>
      </c>
      <c r="S36">
        <f t="shared" si="2"/>
        <v>9999999</v>
      </c>
      <c r="Y36">
        <v>42</v>
      </c>
      <c r="Z36" t="s">
        <v>24</v>
      </c>
    </row>
    <row r="37" spans="1:26" x14ac:dyDescent="0.25">
      <c r="A37">
        <v>46</v>
      </c>
      <c r="B37" t="s">
        <v>25</v>
      </c>
      <c r="C37" s="4">
        <v>46.307642999999999</v>
      </c>
      <c r="D37" s="4">
        <v>17.782962999999999</v>
      </c>
      <c r="F37" s="4">
        <f>(megálló!C37-terv!$B$2)*109.8</f>
        <v>-10.215792000000221</v>
      </c>
      <c r="G37" s="4">
        <f>(megálló!D37-terv!$C$2)*77.1</f>
        <v>-2.6406750000000088</v>
      </c>
      <c r="H37" s="4">
        <f t="shared" si="0"/>
        <v>10551.567212641618</v>
      </c>
      <c r="J37">
        <f>(C37-terv!$B$3)*109.8</f>
        <v>-5.0827518000003993</v>
      </c>
      <c r="K37">
        <f>(D37-terv!$C$3)*77.1</f>
        <v>-0.98795940000017912</v>
      </c>
      <c r="L37">
        <f t="shared" si="1"/>
        <v>5177.8788742549796</v>
      </c>
      <c r="S37">
        <f t="shared" si="2"/>
        <v>9999999</v>
      </c>
      <c r="Y37">
        <v>46</v>
      </c>
      <c r="Z37" t="s">
        <v>25</v>
      </c>
    </row>
    <row r="38" spans="1:26" x14ac:dyDescent="0.25">
      <c r="A38">
        <v>42</v>
      </c>
      <c r="B38" t="s">
        <v>25</v>
      </c>
      <c r="C38" s="4">
        <v>46.307718000000001</v>
      </c>
      <c r="D38" s="4">
        <v>17.783006</v>
      </c>
      <c r="F38" s="4">
        <f>(megálló!C38-terv!$B$2)*109.8</f>
        <v>-10.207556999999946</v>
      </c>
      <c r="G38" s="4">
        <f>(megálló!D38-terv!$C$2)*77.1</f>
        <v>-2.6373596999998874</v>
      </c>
      <c r="H38" s="4">
        <f t="shared" si="0"/>
        <v>10542.764632459144</v>
      </c>
      <c r="J38">
        <f>(C38-terv!$B$3)*109.8</f>
        <v>-5.0745168000001257</v>
      </c>
      <c r="K38">
        <f>(D38-terv!$C$3)*77.1</f>
        <v>-0.98464410000005809</v>
      </c>
      <c r="L38">
        <f t="shared" si="1"/>
        <v>5169.1628681197926</v>
      </c>
      <c r="S38">
        <f t="shared" si="2"/>
        <v>9999999</v>
      </c>
      <c r="Y38">
        <v>42</v>
      </c>
      <c r="Z38" t="s">
        <v>25</v>
      </c>
    </row>
    <row r="39" spans="1:26" x14ac:dyDescent="0.25">
      <c r="A39">
        <v>74</v>
      </c>
      <c r="B39" t="s">
        <v>26</v>
      </c>
      <c r="C39" s="4">
        <v>46.356766999999998</v>
      </c>
      <c r="D39" s="4">
        <v>17.795418000000002</v>
      </c>
      <c r="F39" s="4">
        <f>(megálló!C39-terv!$B$2)*109.8</f>
        <v>-4.821976800000324</v>
      </c>
      <c r="G39" s="4">
        <f>(megálló!D39-terv!$C$2)*77.1</f>
        <v>-1.6803944999997951</v>
      </c>
      <c r="H39" s="4">
        <f t="shared" si="0"/>
        <v>5106.3867788653579</v>
      </c>
      <c r="J39">
        <f>(C39-terv!$B$3)*109.8</f>
        <v>0.31106339999949739</v>
      </c>
      <c r="K39">
        <f>(D39-terv!$C$3)*77.1</f>
        <v>-2.7678899999965621E-2</v>
      </c>
      <c r="L39">
        <f t="shared" si="1"/>
        <v>312.29242758103402</v>
      </c>
      <c r="S39">
        <f t="shared" si="2"/>
        <v>9999999</v>
      </c>
      <c r="Y39">
        <v>74</v>
      </c>
      <c r="Z39" t="s">
        <v>26</v>
      </c>
    </row>
    <row r="40" spans="1:26" x14ac:dyDescent="0.25">
      <c r="A40">
        <v>71</v>
      </c>
      <c r="B40" t="s">
        <v>27</v>
      </c>
      <c r="C40" s="4">
        <v>46.356771000000002</v>
      </c>
      <c r="D40" s="4">
        <v>17.798155000000001</v>
      </c>
      <c r="F40" s="4">
        <f>(megálló!C40-terv!$B$2)*109.8</f>
        <v>-4.8215375999998722</v>
      </c>
      <c r="G40" s="4">
        <f>(megálló!D40-terv!$C$2)*77.1</f>
        <v>-1.469371799999813</v>
      </c>
      <c r="H40" s="4">
        <f t="shared" si="0"/>
        <v>5040.4640971687531</v>
      </c>
      <c r="J40">
        <f>(C40-terv!$B$3)*109.8</f>
        <v>0.31150259999994884</v>
      </c>
      <c r="K40">
        <f>(D40-terv!$C$3)*77.1</f>
        <v>0.18334380000001643</v>
      </c>
      <c r="L40">
        <f t="shared" si="1"/>
        <v>361.45375749212258</v>
      </c>
      <c r="S40">
        <f t="shared" si="2"/>
        <v>9999999</v>
      </c>
      <c r="Y40">
        <v>71</v>
      </c>
      <c r="Z40" t="s">
        <v>27</v>
      </c>
    </row>
    <row r="41" spans="1:26" x14ac:dyDescent="0.25">
      <c r="A41">
        <v>13</v>
      </c>
      <c r="B41" t="s">
        <v>28</v>
      </c>
      <c r="C41" s="4">
        <v>46.363757999999997</v>
      </c>
      <c r="D41" s="4">
        <v>17.781454</v>
      </c>
      <c r="F41" s="4">
        <f>(megálló!C41-terv!$B$2)*109.8</f>
        <v>-4.0543650000004003</v>
      </c>
      <c r="G41" s="4">
        <f>(megálló!D41-terv!$C$2)*77.1</f>
        <v>-2.7570188999999043</v>
      </c>
      <c r="H41" s="4">
        <f t="shared" si="0"/>
        <v>4902.9612244219234</v>
      </c>
      <c r="J41">
        <f>(C41-terv!$B$3)*109.8</f>
        <v>1.0786751999994209</v>
      </c>
      <c r="K41">
        <f>(D41-terv!$C$3)*77.1</f>
        <v>-1.104303300000075</v>
      </c>
      <c r="L41">
        <f t="shared" si="1"/>
        <v>1543.7052715738346</v>
      </c>
      <c r="S41">
        <f t="shared" si="2"/>
        <v>9999999</v>
      </c>
      <c r="Y41">
        <v>13</v>
      </c>
      <c r="Z41" t="s">
        <v>28</v>
      </c>
    </row>
    <row r="42" spans="1:26" x14ac:dyDescent="0.25">
      <c r="A42">
        <v>32</v>
      </c>
      <c r="B42" t="s">
        <v>28</v>
      </c>
      <c r="C42" s="4">
        <v>46.363151999999999</v>
      </c>
      <c r="D42" s="4">
        <v>17.782523999999999</v>
      </c>
      <c r="F42" s="4">
        <f>(megálló!C42-terv!$B$2)*109.8</f>
        <v>-4.1209038000001437</v>
      </c>
      <c r="G42" s="4">
        <f>(megálló!D42-terv!$C$2)*77.1</f>
        <v>-2.6745219000000144</v>
      </c>
      <c r="H42" s="4">
        <f t="shared" si="0"/>
        <v>4912.7299460112108</v>
      </c>
      <c r="J42">
        <f>(C42-terv!$B$3)*109.8</f>
        <v>1.0121363999996773</v>
      </c>
      <c r="K42">
        <f>(D42-terv!$C$3)*77.1</f>
        <v>-1.0218063000001851</v>
      </c>
      <c r="L42">
        <f t="shared" si="1"/>
        <v>1438.2309296230474</v>
      </c>
      <c r="S42">
        <f t="shared" si="2"/>
        <v>9999999</v>
      </c>
      <c r="Y42">
        <v>32</v>
      </c>
      <c r="Z42" t="s">
        <v>28</v>
      </c>
    </row>
    <row r="43" spans="1:26" x14ac:dyDescent="0.25">
      <c r="A43">
        <v>20</v>
      </c>
      <c r="B43" t="s">
        <v>28</v>
      </c>
      <c r="C43" s="4">
        <v>46.364552000000003</v>
      </c>
      <c r="D43" s="4">
        <v>17.782422</v>
      </c>
      <c r="F43" s="4">
        <f>(megálló!C43-terv!$B$2)*109.8</f>
        <v>-3.9671837999997224</v>
      </c>
      <c r="G43" s="4">
        <f>(megálló!D43-terv!$C$2)*77.1</f>
        <v>-2.6823860999998814</v>
      </c>
      <c r="H43" s="4">
        <f t="shared" si="0"/>
        <v>4788.9187185055471</v>
      </c>
      <c r="J43">
        <f>(C43-terv!$B$3)*109.8</f>
        <v>1.1658564000000993</v>
      </c>
      <c r="K43">
        <f>(D43-terv!$C$3)*77.1</f>
        <v>-1.0296705000000517</v>
      </c>
      <c r="L43">
        <f t="shared" si="1"/>
        <v>1555.4557158567866</v>
      </c>
      <c r="S43">
        <f t="shared" si="2"/>
        <v>9999999</v>
      </c>
      <c r="Y43">
        <v>20</v>
      </c>
      <c r="Z43" t="s">
        <v>28</v>
      </c>
    </row>
    <row r="44" spans="1:26" x14ac:dyDescent="0.25">
      <c r="A44">
        <v>21</v>
      </c>
      <c r="B44" t="s">
        <v>28</v>
      </c>
      <c r="C44" s="4">
        <v>46.363937</v>
      </c>
      <c r="D44" s="4">
        <v>17.783325000000001</v>
      </c>
      <c r="F44" s="4">
        <f>(megálló!C44-terv!$B$2)*109.8</f>
        <v>-4.0347108000000915</v>
      </c>
      <c r="G44" s="4">
        <f>(megálló!D44-terv!$C$2)*77.1</f>
        <v>-2.6127647999998054</v>
      </c>
      <c r="H44" s="4">
        <f t="shared" si="0"/>
        <v>4806.8109115873694</v>
      </c>
      <c r="J44">
        <f>(C44-terv!$B$3)*109.8</f>
        <v>1.0983293999997301</v>
      </c>
      <c r="K44">
        <f>(D44-terv!$C$3)*77.1</f>
        <v>-0.96004919999997573</v>
      </c>
      <c r="L44">
        <f t="shared" si="1"/>
        <v>1458.7741214198861</v>
      </c>
      <c r="S44">
        <f t="shared" si="2"/>
        <v>9999999</v>
      </c>
      <c r="Y44">
        <v>21</v>
      </c>
      <c r="Z44" t="s">
        <v>28</v>
      </c>
    </row>
    <row r="45" spans="1:26" x14ac:dyDescent="0.25">
      <c r="A45">
        <v>23</v>
      </c>
      <c r="B45" t="s">
        <v>29</v>
      </c>
      <c r="C45" s="4">
        <v>46.368619000000002</v>
      </c>
      <c r="D45" s="4">
        <v>17.817311</v>
      </c>
      <c r="F45" s="4">
        <f>(megálló!C45-terv!$B$2)*109.8</f>
        <v>-3.5206271999998151</v>
      </c>
      <c r="G45" s="4">
        <f>(megálló!D45-terv!$C$2)*77.1</f>
        <v>7.5558000000974339E-3</v>
      </c>
      <c r="H45" s="4">
        <f t="shared" si="0"/>
        <v>3520.6353079369323</v>
      </c>
      <c r="J45">
        <f>(C45-terv!$B$3)*109.8</f>
        <v>1.6124130000000065</v>
      </c>
      <c r="K45">
        <f>(D45-terv!$C$3)*77.1</f>
        <v>1.660271399999927</v>
      </c>
      <c r="L45">
        <f t="shared" si="1"/>
        <v>2314.3847571712745</v>
      </c>
      <c r="S45">
        <f t="shared" si="2"/>
        <v>9999999</v>
      </c>
      <c r="Y45">
        <v>23</v>
      </c>
      <c r="Z45" t="s">
        <v>29</v>
      </c>
    </row>
    <row r="46" spans="1:26" x14ac:dyDescent="0.25">
      <c r="A46">
        <v>23</v>
      </c>
      <c r="B46" t="s">
        <v>30</v>
      </c>
      <c r="C46" s="4">
        <v>46.373626999999999</v>
      </c>
      <c r="D46" s="4">
        <v>17.821301999999999</v>
      </c>
      <c r="F46" s="4">
        <f>(megálló!C46-terv!$B$2)*109.8</f>
        <v>-2.9707488000001914</v>
      </c>
      <c r="G46" s="4">
        <f>(megálló!D46-terv!$C$2)*77.1</f>
        <v>0.31526190000003496</v>
      </c>
      <c r="H46" s="4">
        <f t="shared" si="0"/>
        <v>2987.4300825783707</v>
      </c>
      <c r="J46">
        <f>(C46-terv!$B$3)*109.8</f>
        <v>2.16229139999963</v>
      </c>
      <c r="K46">
        <f>(D46-terv!$C$3)*77.1</f>
        <v>1.9679774999998645</v>
      </c>
      <c r="L46">
        <f t="shared" si="1"/>
        <v>2923.7714580688548</v>
      </c>
      <c r="S46">
        <f t="shared" si="2"/>
        <v>9999999</v>
      </c>
      <c r="Y46">
        <v>23</v>
      </c>
      <c r="Z46" t="s">
        <v>30</v>
      </c>
    </row>
    <row r="47" spans="1:26" x14ac:dyDescent="0.25">
      <c r="A47">
        <v>46</v>
      </c>
      <c r="B47" t="s">
        <v>31</v>
      </c>
      <c r="C47" s="4">
        <v>46.330306999999998</v>
      </c>
      <c r="D47" s="4">
        <v>17.789380000000001</v>
      </c>
      <c r="F47" s="4">
        <f>(megálló!C47-terv!$B$2)*109.8</f>
        <v>-7.7272848000003407</v>
      </c>
      <c r="G47" s="4">
        <f>(megálló!D47-terv!$C$2)*77.1</f>
        <v>-2.1459242999998112</v>
      </c>
      <c r="H47" s="4">
        <f t="shared" si="0"/>
        <v>8019.7207857659232</v>
      </c>
      <c r="J47">
        <f>(C47-terv!$B$3)*109.8</f>
        <v>-2.5942446000005188</v>
      </c>
      <c r="K47">
        <f>(D47-terv!$C$3)*77.1</f>
        <v>-0.49320869999998179</v>
      </c>
      <c r="L47">
        <f t="shared" si="1"/>
        <v>2640.711999894635</v>
      </c>
      <c r="S47">
        <f t="shared" si="2"/>
        <v>9999999</v>
      </c>
      <c r="Y47">
        <v>46</v>
      </c>
      <c r="Z47" t="s">
        <v>31</v>
      </c>
    </row>
    <row r="48" spans="1:26" x14ac:dyDescent="0.25">
      <c r="A48">
        <v>42</v>
      </c>
      <c r="B48" t="s">
        <v>31</v>
      </c>
      <c r="C48" s="4">
        <v>46.330198000000003</v>
      </c>
      <c r="D48" s="4">
        <v>17.789529000000002</v>
      </c>
      <c r="F48" s="4">
        <f>(megálló!C48-terv!$B$2)*109.8</f>
        <v>-7.7392529999997706</v>
      </c>
      <c r="G48" s="4">
        <f>(megálló!D48-terv!$C$2)*77.1</f>
        <v>-2.1344363999997804</v>
      </c>
      <c r="H48" s="4">
        <f t="shared" si="0"/>
        <v>8028.1913120982281</v>
      </c>
      <c r="J48">
        <f>(C48-terv!$B$3)*109.8</f>
        <v>-2.6062127999999487</v>
      </c>
      <c r="K48">
        <f>(D48-terv!$C$3)*77.1</f>
        <v>-0.48172079999995104</v>
      </c>
      <c r="L48">
        <f t="shared" si="1"/>
        <v>2650.3584829294632</v>
      </c>
      <c r="S48">
        <f t="shared" si="2"/>
        <v>9999999</v>
      </c>
      <c r="Y48">
        <v>42</v>
      </c>
      <c r="Z48" t="s">
        <v>31</v>
      </c>
    </row>
    <row r="49" spans="1:26" x14ac:dyDescent="0.25">
      <c r="A49">
        <v>27</v>
      </c>
      <c r="B49" t="s">
        <v>32</v>
      </c>
      <c r="C49" s="4">
        <v>46.356703000000003</v>
      </c>
      <c r="D49" s="4">
        <v>17.815207999999998</v>
      </c>
      <c r="F49" s="4">
        <f>(megálló!C49-terv!$B$2)*109.8</f>
        <v>-4.8290039999997463</v>
      </c>
      <c r="G49" s="4">
        <f>(megálló!D49-terv!$C$2)*77.1</f>
        <v>-0.1545855000000369</v>
      </c>
      <c r="H49" s="4">
        <f t="shared" si="0"/>
        <v>4831.4776527294234</v>
      </c>
      <c r="J49">
        <f>(C49-terv!$B$3)*109.8</f>
        <v>0.30403620000007547</v>
      </c>
      <c r="K49">
        <f>(D49-terv!$C$3)*77.1</f>
        <v>1.4981300999997926</v>
      </c>
      <c r="L49">
        <f t="shared" si="1"/>
        <v>1528.6699471880368</v>
      </c>
      <c r="S49">
        <f t="shared" si="2"/>
        <v>9999999</v>
      </c>
      <c r="Y49">
        <v>27</v>
      </c>
      <c r="Z49" t="s">
        <v>32</v>
      </c>
    </row>
    <row r="50" spans="1:26" x14ac:dyDescent="0.25">
      <c r="A50">
        <v>74</v>
      </c>
      <c r="B50" t="s">
        <v>32</v>
      </c>
      <c r="C50" s="4">
        <v>46.356991000000001</v>
      </c>
      <c r="D50" s="4">
        <v>17.814506999999999</v>
      </c>
      <c r="F50" s="4">
        <f>(megálló!C50-terv!$B$2)*109.8</f>
        <v>-4.7973816000000067</v>
      </c>
      <c r="G50" s="4">
        <f>(megálló!D50-terv!$C$2)*77.1</f>
        <v>-0.20863259999999037</v>
      </c>
      <c r="H50" s="4">
        <f t="shared" si="0"/>
        <v>4801.9160527649155</v>
      </c>
      <c r="J50">
        <f>(C50-terv!$B$3)*109.8</f>
        <v>0.33565859999981457</v>
      </c>
      <c r="K50">
        <f>(D50-terv!$C$3)*77.1</f>
        <v>1.4440829999998392</v>
      </c>
      <c r="L50">
        <f t="shared" si="1"/>
        <v>1482.5796459692717</v>
      </c>
      <c r="S50">
        <f t="shared" si="2"/>
        <v>9999999</v>
      </c>
      <c r="Y50">
        <v>74</v>
      </c>
      <c r="Z50" t="s">
        <v>32</v>
      </c>
    </row>
    <row r="51" spans="1:26" x14ac:dyDescent="0.25">
      <c r="A51">
        <v>40</v>
      </c>
      <c r="B51" t="s">
        <v>33</v>
      </c>
      <c r="C51" s="4">
        <v>46.344755999999997</v>
      </c>
      <c r="D51" s="4">
        <v>17.774574999999999</v>
      </c>
      <c r="F51" s="4">
        <f>(megálló!C51-terv!$B$2)*109.8</f>
        <v>-6.1407846000004449</v>
      </c>
      <c r="G51" s="4">
        <f>(megálló!D51-terv!$C$2)*77.1</f>
        <v>-3.2873898000000135</v>
      </c>
      <c r="H51" s="4">
        <f t="shared" si="0"/>
        <v>6965.3547792446834</v>
      </c>
      <c r="J51">
        <f>(C51-terv!$B$3)*109.8</f>
        <v>-1.0077444000006237</v>
      </c>
      <c r="K51">
        <f>(D51-terv!$C$3)*77.1</f>
        <v>-1.6346742000001837</v>
      </c>
      <c r="L51">
        <f t="shared" si="1"/>
        <v>1920.3407291100341</v>
      </c>
      <c r="S51">
        <f t="shared" si="2"/>
        <v>9999999</v>
      </c>
      <c r="Y51">
        <v>40</v>
      </c>
      <c r="Z51" t="s">
        <v>33</v>
      </c>
    </row>
    <row r="52" spans="1:26" x14ac:dyDescent="0.25">
      <c r="A52">
        <v>40</v>
      </c>
      <c r="B52" t="s">
        <v>34</v>
      </c>
      <c r="C52" s="4">
        <v>46.366722000000003</v>
      </c>
      <c r="D52" s="4">
        <v>17.765329000000001</v>
      </c>
      <c r="F52" s="4">
        <f>(megálló!C52-terv!$B$2)*109.8</f>
        <v>-3.7289177999997705</v>
      </c>
      <c r="G52" s="4">
        <f>(megálló!D52-terv!$C$2)*77.1</f>
        <v>-4.0002563999998149</v>
      </c>
      <c r="H52" s="4">
        <f t="shared" si="0"/>
        <v>5468.7182433267308</v>
      </c>
      <c r="J52">
        <f>(C52-terv!$B$3)*109.8</f>
        <v>1.4041224000000512</v>
      </c>
      <c r="K52">
        <f>(D52-terv!$C$3)*77.1</f>
        <v>-2.3475407999999849</v>
      </c>
      <c r="L52">
        <f t="shared" si="1"/>
        <v>2735.4172482176227</v>
      </c>
      <c r="S52">
        <f t="shared" si="2"/>
        <v>9999999</v>
      </c>
      <c r="Y52">
        <v>40</v>
      </c>
      <c r="Z52" t="s">
        <v>34</v>
      </c>
    </row>
    <row r="53" spans="1:26" x14ac:dyDescent="0.25">
      <c r="A53">
        <v>20</v>
      </c>
      <c r="B53" t="s">
        <v>34</v>
      </c>
      <c r="C53" s="4">
        <v>46.366734000000001</v>
      </c>
      <c r="D53" s="4">
        <v>17.765125999999999</v>
      </c>
      <c r="F53" s="4">
        <f>(megálló!C53-terv!$B$2)*109.8</f>
        <v>-3.7276001999999764</v>
      </c>
      <c r="G53" s="4">
        <f>(megálló!D53-terv!$C$2)*77.1</f>
        <v>-4.0159077000000165</v>
      </c>
      <c r="H53" s="4">
        <f t="shared" si="0"/>
        <v>5479.2807836393349</v>
      </c>
      <c r="J53">
        <f>(C53-terv!$B$3)*109.8</f>
        <v>1.4054399999998453</v>
      </c>
      <c r="K53">
        <f>(D53-terv!$C$3)*77.1</f>
        <v>-2.363192100000187</v>
      </c>
      <c r="L53">
        <f t="shared" si="1"/>
        <v>2749.5342323933442</v>
      </c>
      <c r="S53">
        <f t="shared" si="2"/>
        <v>9999999</v>
      </c>
      <c r="Y53">
        <v>20</v>
      </c>
      <c r="Z53" t="s">
        <v>34</v>
      </c>
    </row>
    <row r="54" spans="1:26" x14ac:dyDescent="0.25">
      <c r="A54">
        <v>13</v>
      </c>
      <c r="B54" t="s">
        <v>34</v>
      </c>
      <c r="C54" s="4">
        <v>46.366090999999997</v>
      </c>
      <c r="D54" s="4">
        <v>17.763715999999999</v>
      </c>
      <c r="F54" s="4">
        <f>(megálló!C54-terv!$B$2)*109.8</f>
        <v>-3.7982016000003851</v>
      </c>
      <c r="G54" s="4">
        <f>(megálló!D54-terv!$C$2)*77.1</f>
        <v>-4.1246187000000099</v>
      </c>
      <c r="H54" s="4">
        <f t="shared" si="0"/>
        <v>5607.0326211495558</v>
      </c>
      <c r="J54">
        <f>(C54-terv!$B$3)*109.8</f>
        <v>1.3348385999994363</v>
      </c>
      <c r="K54">
        <f>(D54-terv!$C$3)*77.1</f>
        <v>-2.4719031000001799</v>
      </c>
      <c r="L54">
        <f t="shared" si="1"/>
        <v>2809.2879923281189</v>
      </c>
      <c r="S54">
        <f t="shared" si="2"/>
        <v>9999999</v>
      </c>
      <c r="Y54">
        <v>13</v>
      </c>
      <c r="Z54" t="s">
        <v>34</v>
      </c>
    </row>
    <row r="55" spans="1:26" x14ac:dyDescent="0.25">
      <c r="A55">
        <v>32</v>
      </c>
      <c r="B55" t="s">
        <v>34</v>
      </c>
      <c r="C55" s="4">
        <v>46.365564999999997</v>
      </c>
      <c r="D55" s="4">
        <v>17.765920000000001</v>
      </c>
      <c r="F55" s="4">
        <f>(megálló!C55-terv!$B$2)*109.8</f>
        <v>-3.8559564000004611</v>
      </c>
      <c r="G55" s="4">
        <f>(megálló!D55-terv!$C$2)*77.1</f>
        <v>-3.9546902999998141</v>
      </c>
      <c r="H55" s="4">
        <f t="shared" si="0"/>
        <v>5523.4024955291043</v>
      </c>
      <c r="J55">
        <f>(C55-terv!$B$3)*109.8</f>
        <v>1.2770837999993603</v>
      </c>
      <c r="K55">
        <f>(D55-terv!$C$3)*77.1</f>
        <v>-2.3019746999999846</v>
      </c>
      <c r="L55">
        <f t="shared" si="1"/>
        <v>2632.4951190193733</v>
      </c>
      <c r="S55">
        <f t="shared" si="2"/>
        <v>9999999</v>
      </c>
      <c r="Y55">
        <v>32</v>
      </c>
      <c r="Z55" t="s">
        <v>34</v>
      </c>
    </row>
    <row r="56" spans="1:26" x14ac:dyDescent="0.25">
      <c r="A56">
        <v>46</v>
      </c>
      <c r="B56" t="s">
        <v>35</v>
      </c>
      <c r="C56" s="4">
        <v>46.334786000000001</v>
      </c>
      <c r="D56" s="4">
        <v>17.790030999999999</v>
      </c>
      <c r="F56" s="4">
        <f>(megálló!C56-terv!$B$2)*109.8</f>
        <v>-7.2354905999999612</v>
      </c>
      <c r="G56" s="4">
        <f>(megálló!D56-terv!$C$2)*77.1</f>
        <v>-2.0957321999999858</v>
      </c>
      <c r="H56" s="4">
        <f t="shared" si="0"/>
        <v>7532.8890657439379</v>
      </c>
      <c r="J56">
        <f>(C56-terv!$B$3)*109.8</f>
        <v>-2.1024504000001398</v>
      </c>
      <c r="K56">
        <f>(D56-terv!$C$3)*77.1</f>
        <v>-0.44301660000015625</v>
      </c>
      <c r="L56">
        <f t="shared" si="1"/>
        <v>2148.6184845934017</v>
      </c>
      <c r="S56">
        <f t="shared" si="2"/>
        <v>9999999</v>
      </c>
      <c r="Y56">
        <v>46</v>
      </c>
      <c r="Z56" t="s">
        <v>35</v>
      </c>
    </row>
    <row r="57" spans="1:26" x14ac:dyDescent="0.25">
      <c r="A57">
        <v>42</v>
      </c>
      <c r="B57" t="s">
        <v>35</v>
      </c>
      <c r="C57" s="4">
        <v>46.334834999999998</v>
      </c>
      <c r="D57" s="4">
        <v>17.790102999999998</v>
      </c>
      <c r="F57" s="4">
        <f>(megálló!C57-terv!$B$2)*109.8</f>
        <v>-7.2301104000002825</v>
      </c>
      <c r="G57" s="4">
        <f>(megálló!D57-terv!$C$2)*77.1</f>
        <v>-2.0901810000000314</v>
      </c>
      <c r="H57" s="4">
        <f t="shared" si="0"/>
        <v>7526.1778486130252</v>
      </c>
      <c r="J57">
        <f>(C57-terv!$B$3)*109.8</f>
        <v>-2.0970702000004606</v>
      </c>
      <c r="K57">
        <f>(D57-terv!$C$3)*77.1</f>
        <v>-0.43746540000020206</v>
      </c>
      <c r="L57">
        <f t="shared" si="1"/>
        <v>2142.213668131008</v>
      </c>
      <c r="S57">
        <f t="shared" si="2"/>
        <v>9999999</v>
      </c>
      <c r="Y57">
        <v>42</v>
      </c>
      <c r="Z57" t="s">
        <v>35</v>
      </c>
    </row>
    <row r="58" spans="1:26" x14ac:dyDescent="0.25">
      <c r="A58">
        <v>91</v>
      </c>
      <c r="B58" t="s">
        <v>36</v>
      </c>
      <c r="C58" s="4">
        <v>46.367663</v>
      </c>
      <c r="D58" s="4">
        <v>17.797871000000001</v>
      </c>
      <c r="F58" s="4">
        <f>(megálló!C58-terv!$B$2)*109.8</f>
        <v>-3.625596000000054</v>
      </c>
      <c r="G58" s="4">
        <f>(megálló!D58-terv!$C$2)*77.1</f>
        <v>-1.4912681999998607</v>
      </c>
      <c r="H58" s="4">
        <f t="shared" si="0"/>
        <v>3920.3095795545555</v>
      </c>
      <c r="J58">
        <f>(C58-terv!$B$3)*109.8</f>
        <v>1.5074441999997674</v>
      </c>
      <c r="K58">
        <f>(D58-terv!$C$3)*77.1</f>
        <v>0.16144739999996885</v>
      </c>
      <c r="L58">
        <f t="shared" si="1"/>
        <v>1516.0650642633016</v>
      </c>
      <c r="S58">
        <f t="shared" si="2"/>
        <v>9999999</v>
      </c>
      <c r="Y58">
        <v>91</v>
      </c>
      <c r="Z58" t="s">
        <v>36</v>
      </c>
    </row>
    <row r="59" spans="1:26" x14ac:dyDescent="0.25">
      <c r="A59">
        <v>72</v>
      </c>
      <c r="B59" t="s">
        <v>37</v>
      </c>
      <c r="C59" s="4">
        <v>46.346367000000001</v>
      </c>
      <c r="D59" s="4">
        <v>17.834634000000001</v>
      </c>
      <c r="F59" s="4">
        <f>(megálló!C59-terv!$B$2)*109.8</f>
        <v>-5.9638968000000032</v>
      </c>
      <c r="G59" s="4">
        <f>(megálló!D59-terv!$C$2)*77.1</f>
        <v>1.3431591000001812</v>
      </c>
      <c r="H59" s="4">
        <f t="shared" si="0"/>
        <v>6113.2758328872715</v>
      </c>
      <c r="J59">
        <f>(C59-terv!$B$3)*109.8</f>
        <v>-0.8308566000001818</v>
      </c>
      <c r="K59">
        <f>(D59-terv!$C$3)*77.1</f>
        <v>2.9958747000000105</v>
      </c>
      <c r="L59">
        <f t="shared" si="1"/>
        <v>3108.9528635641959</v>
      </c>
      <c r="S59">
        <f t="shared" si="2"/>
        <v>9999999</v>
      </c>
      <c r="Y59">
        <v>72</v>
      </c>
      <c r="Z59" t="s">
        <v>37</v>
      </c>
    </row>
    <row r="60" spans="1:26" x14ac:dyDescent="0.25">
      <c r="A60">
        <v>12</v>
      </c>
      <c r="B60" t="s">
        <v>38</v>
      </c>
      <c r="C60" s="4">
        <v>46.363154999999999</v>
      </c>
      <c r="D60" s="4">
        <v>17.787996</v>
      </c>
      <c r="F60" s="4">
        <f>(megálló!C60-terv!$B$2)*109.8</f>
        <v>-4.1205744000001951</v>
      </c>
      <c r="G60" s="4">
        <f>(megálló!D60-terv!$C$2)*77.1</f>
        <v>-2.2526306999999353</v>
      </c>
      <c r="H60" s="4">
        <f t="shared" si="0"/>
        <v>4696.113122202144</v>
      </c>
      <c r="J60">
        <f>(C60-terv!$B$3)*109.8</f>
        <v>1.0124657999996258</v>
      </c>
      <c r="K60">
        <f>(D60-terv!$C$3)*77.1</f>
        <v>-0.59991510000010562</v>
      </c>
      <c r="L60">
        <f t="shared" si="1"/>
        <v>1176.853909105552</v>
      </c>
      <c r="S60">
        <f t="shared" si="2"/>
        <v>9999999</v>
      </c>
      <c r="Y60">
        <v>12</v>
      </c>
      <c r="Z60" t="s">
        <v>38</v>
      </c>
    </row>
    <row r="61" spans="1:26" x14ac:dyDescent="0.25">
      <c r="A61">
        <v>71</v>
      </c>
      <c r="B61" t="s">
        <v>39</v>
      </c>
      <c r="C61" s="4">
        <v>46.357180999999997</v>
      </c>
      <c r="D61" s="4">
        <v>17.80208</v>
      </c>
      <c r="F61" s="4">
        <f>(megálló!C61-terv!$B$2)*109.8</f>
        <v>-4.7765196000004062</v>
      </c>
      <c r="G61" s="4">
        <f>(megálló!D61-terv!$C$2)*77.1</f>
        <v>-1.1667542999999021</v>
      </c>
      <c r="H61" s="4">
        <f t="shared" si="0"/>
        <v>4916.9558759212296</v>
      </c>
      <c r="J61">
        <f>(C61-terv!$B$3)*109.8</f>
        <v>0.35652059999941482</v>
      </c>
      <c r="K61">
        <f>(D61-terv!$C$3)*77.1</f>
        <v>0.48596129999992743</v>
      </c>
      <c r="L61">
        <f t="shared" si="1"/>
        <v>602.71496026028933</v>
      </c>
      <c r="S61">
        <f t="shared" si="2"/>
        <v>9999999</v>
      </c>
      <c r="Y61">
        <v>71</v>
      </c>
      <c r="Z61" t="s">
        <v>39</v>
      </c>
    </row>
    <row r="62" spans="1:26" x14ac:dyDescent="0.25">
      <c r="A62">
        <v>74</v>
      </c>
      <c r="B62" t="s">
        <v>39</v>
      </c>
      <c r="C62" s="4">
        <v>46.357193000000002</v>
      </c>
      <c r="D62" s="4">
        <v>17.800955999999999</v>
      </c>
      <c r="F62" s="4">
        <f>(megálló!C62-terv!$B$2)*109.8</f>
        <v>-4.7752019999998323</v>
      </c>
      <c r="G62" s="4">
        <f>(megálló!D62-terv!$C$2)*77.1</f>
        <v>-1.2534146999999631</v>
      </c>
      <c r="H62" s="4">
        <f t="shared" si="0"/>
        <v>4936.9628873405964</v>
      </c>
      <c r="J62">
        <f>(C62-terv!$B$3)*109.8</f>
        <v>0.35783819999998911</v>
      </c>
      <c r="K62">
        <f>(D62-terv!$C$3)*77.1</f>
        <v>0.39930089999986645</v>
      </c>
      <c r="L62">
        <f t="shared" si="1"/>
        <v>536.18036715263611</v>
      </c>
      <c r="S62">
        <f t="shared" si="2"/>
        <v>9999999</v>
      </c>
      <c r="Y62">
        <v>74</v>
      </c>
      <c r="Z62" t="s">
        <v>39</v>
      </c>
    </row>
    <row r="63" spans="1:26" x14ac:dyDescent="0.25">
      <c r="A63">
        <v>81</v>
      </c>
      <c r="B63" t="s">
        <v>40</v>
      </c>
      <c r="C63" s="4">
        <v>46.358683999999997</v>
      </c>
      <c r="D63" s="4">
        <v>17.809329999999999</v>
      </c>
      <c r="F63" s="4">
        <f>(megálló!C63-terv!$B$2)*109.8</f>
        <v>-4.6114902000004516</v>
      </c>
      <c r="G63" s="4">
        <f>(megálló!D63-terv!$C$2)*77.1</f>
        <v>-0.60777929999997227</v>
      </c>
      <c r="H63" s="4">
        <f t="shared" si="0"/>
        <v>4651.3694265461936</v>
      </c>
      <c r="J63">
        <f>(C63-terv!$B$3)*109.8</f>
        <v>0.52154999999936957</v>
      </c>
      <c r="K63">
        <f>(D63-terv!$C$3)*77.1</f>
        <v>1.0449362999998573</v>
      </c>
      <c r="L63">
        <f t="shared" si="1"/>
        <v>1167.863979047532</v>
      </c>
      <c r="S63">
        <f t="shared" si="2"/>
        <v>1167.863979047532</v>
      </c>
      <c r="Y63">
        <v>81</v>
      </c>
      <c r="Z63" t="s">
        <v>40</v>
      </c>
    </row>
    <row r="64" spans="1:26" x14ac:dyDescent="0.25">
      <c r="A64">
        <v>23</v>
      </c>
      <c r="B64" t="s">
        <v>41</v>
      </c>
      <c r="C64" s="4">
        <v>46.367375000000003</v>
      </c>
      <c r="D64" s="4">
        <v>17.816268999999998</v>
      </c>
      <c r="F64" s="4">
        <f>(megálló!C64-terv!$B$2)*109.8</f>
        <v>-3.6572183999997931</v>
      </c>
      <c r="G64" s="4">
        <f>(megálló!D64-terv!$C$2)*77.1</f>
        <v>-7.278240000003855E-2</v>
      </c>
      <c r="H64" s="4">
        <f t="shared" si="0"/>
        <v>3657.9425505394165</v>
      </c>
      <c r="J64">
        <f>(C64-terv!$B$3)*109.8</f>
        <v>1.4758218000000283</v>
      </c>
      <c r="K64">
        <f>(D64-terv!$C$3)*77.1</f>
        <v>1.579933199999791</v>
      </c>
      <c r="L64">
        <f t="shared" si="1"/>
        <v>2161.998820956409</v>
      </c>
      <c r="S64">
        <f t="shared" si="2"/>
        <v>9999999</v>
      </c>
      <c r="Y64">
        <v>23</v>
      </c>
      <c r="Z64" t="s">
        <v>41</v>
      </c>
    </row>
    <row r="65" spans="1:26" x14ac:dyDescent="0.25">
      <c r="A65">
        <v>40</v>
      </c>
      <c r="B65" t="s">
        <v>42</v>
      </c>
      <c r="C65" s="4">
        <v>46.370215999999999</v>
      </c>
      <c r="D65" s="4">
        <v>17.768763</v>
      </c>
      <c r="F65" s="4">
        <f>(megálló!C65-terv!$B$2)*109.8</f>
        <v>-3.3452766000001728</v>
      </c>
      <c r="G65" s="4">
        <f>(megálló!D65-terv!$C$2)*77.1</f>
        <v>-3.7354949999999221</v>
      </c>
      <c r="H65" s="4">
        <f t="shared" si="0"/>
        <v>5014.4589364689318</v>
      </c>
      <c r="J65">
        <f>(C65-terv!$B$3)*109.8</f>
        <v>1.7877635999996484</v>
      </c>
      <c r="K65">
        <f>(D65-terv!$C$3)*77.1</f>
        <v>-2.0827794000000925</v>
      </c>
      <c r="L65">
        <f t="shared" si="1"/>
        <v>2744.8258084163463</v>
      </c>
      <c r="S65">
        <f t="shared" si="2"/>
        <v>9999999</v>
      </c>
      <c r="Y65">
        <v>40</v>
      </c>
      <c r="Z65" t="s">
        <v>42</v>
      </c>
    </row>
    <row r="66" spans="1:26" x14ac:dyDescent="0.25">
      <c r="A66">
        <v>20</v>
      </c>
      <c r="B66" t="s">
        <v>42</v>
      </c>
      <c r="C66" s="4">
        <v>46.369582000000001</v>
      </c>
      <c r="D66" s="4">
        <v>17.769100000000002</v>
      </c>
      <c r="F66" s="4">
        <f>(megálló!C66-terv!$B$2)*109.8</f>
        <v>-3.4148897999999561</v>
      </c>
      <c r="G66" s="4">
        <f>(megálló!D66-terv!$C$2)*77.1</f>
        <v>-3.7095122999997829</v>
      </c>
      <c r="H66" s="4">
        <f t="shared" si="0"/>
        <v>5042.0188268186212</v>
      </c>
      <c r="J66">
        <f>(C66-terv!$B$3)*109.8</f>
        <v>1.7181503999998653</v>
      </c>
      <c r="K66">
        <f>(D66-terv!$C$3)*77.1</f>
        <v>-2.0567966999999534</v>
      </c>
      <c r="L66">
        <f t="shared" si="1"/>
        <v>2680.0099742632292</v>
      </c>
      <c r="S66">
        <f t="shared" si="2"/>
        <v>9999999</v>
      </c>
      <c r="Y66">
        <v>20</v>
      </c>
      <c r="Z66" t="s">
        <v>42</v>
      </c>
    </row>
    <row r="67" spans="1:26" x14ac:dyDescent="0.25">
      <c r="A67">
        <v>40</v>
      </c>
      <c r="B67" t="s">
        <v>43</v>
      </c>
      <c r="C67" s="4">
        <v>46.376924000000002</v>
      </c>
      <c r="D67" s="4">
        <v>17.763631</v>
      </c>
      <c r="F67" s="4">
        <f>(megálló!C67-terv!$B$2)*109.8</f>
        <v>-2.6087381999998143</v>
      </c>
      <c r="G67" s="4">
        <f>(megálló!D67-terv!$C$2)*77.1</f>
        <v>-4.1311721999998987</v>
      </c>
      <c r="H67" s="4">
        <f t="shared" ref="H67:H130" si="3">SQRT(F67*F67+G67*G67)*1000</f>
        <v>4885.9081798771322</v>
      </c>
      <c r="J67">
        <f>(C67-terv!$B$3)*109.8</f>
        <v>2.5243020000000072</v>
      </c>
      <c r="K67">
        <f>(D67-terv!$C$3)*77.1</f>
        <v>-2.4784566000000687</v>
      </c>
      <c r="L67">
        <f t="shared" ref="L67:L130" si="4">SQRT(J67*J67+K67*K67)*1000</f>
        <v>3537.6330653825503</v>
      </c>
      <c r="S67">
        <f t="shared" ref="S67:S130" si="5">IF(A67=$H$225,L67,9999999)</f>
        <v>9999999</v>
      </c>
      <c r="Y67">
        <v>40</v>
      </c>
      <c r="Z67" t="s">
        <v>43</v>
      </c>
    </row>
    <row r="68" spans="1:26" x14ac:dyDescent="0.25">
      <c r="A68">
        <v>20</v>
      </c>
      <c r="B68" t="s">
        <v>43</v>
      </c>
      <c r="C68" s="4">
        <v>46.376978999999999</v>
      </c>
      <c r="D68" s="4">
        <v>17.763452000000001</v>
      </c>
      <c r="F68" s="4">
        <f>(megálló!C68-terv!$B$2)*109.8</f>
        <v>-2.602699200000238</v>
      </c>
      <c r="G68" s="4">
        <f>(megálló!D68-terv!$C$2)*77.1</f>
        <v>-4.1449730999998415</v>
      </c>
      <c r="H68" s="4">
        <f t="shared" si="3"/>
        <v>4894.3687157185223</v>
      </c>
      <c r="J68">
        <f>(C68-terv!$B$3)*109.8</f>
        <v>2.5303409999995834</v>
      </c>
      <c r="K68">
        <f>(D68-terv!$C$3)*77.1</f>
        <v>-2.492257500000012</v>
      </c>
      <c r="L68">
        <f t="shared" si="4"/>
        <v>3551.6155510675985</v>
      </c>
      <c r="S68">
        <f t="shared" si="5"/>
        <v>9999999</v>
      </c>
      <c r="Y68">
        <v>20</v>
      </c>
      <c r="Z68" t="s">
        <v>43</v>
      </c>
    </row>
    <row r="69" spans="1:26" x14ac:dyDescent="0.25">
      <c r="A69">
        <v>90</v>
      </c>
      <c r="B69" t="s">
        <v>44</v>
      </c>
      <c r="C69" s="4">
        <v>46.351281999999998</v>
      </c>
      <c r="D69" s="4">
        <v>17.791004000000001</v>
      </c>
      <c r="F69" s="4">
        <f>(megálló!C69-terv!$B$2)*109.8</f>
        <v>-5.4242298000003446</v>
      </c>
      <c r="G69" s="4">
        <f>(megálló!D69-terv!$C$2)*77.1</f>
        <v>-2.0207138999998402</v>
      </c>
      <c r="H69" s="4">
        <f t="shared" si="3"/>
        <v>5788.3981885202356</v>
      </c>
      <c r="J69">
        <f>(C69-terv!$B$3)*109.8</f>
        <v>-0.2911896000005228</v>
      </c>
      <c r="K69">
        <f>(D69-terv!$C$3)*77.1</f>
        <v>-0.36799830000001066</v>
      </c>
      <c r="L69">
        <f t="shared" si="4"/>
        <v>469.26978589225445</v>
      </c>
      <c r="S69">
        <f t="shared" si="5"/>
        <v>9999999</v>
      </c>
      <c r="Y69">
        <v>90</v>
      </c>
      <c r="Z69" t="s">
        <v>44</v>
      </c>
    </row>
    <row r="70" spans="1:26" x14ac:dyDescent="0.25">
      <c r="A70">
        <v>51</v>
      </c>
      <c r="B70" t="s">
        <v>44</v>
      </c>
      <c r="C70" s="4">
        <v>46.352406999999999</v>
      </c>
      <c r="D70" s="4">
        <v>17.791416000000002</v>
      </c>
      <c r="F70" s="4">
        <f>(megálló!C70-terv!$B$2)*109.8</f>
        <v>-5.3007048000001449</v>
      </c>
      <c r="G70" s="4">
        <f>(megálló!D70-terv!$C$2)*77.1</f>
        <v>-1.9889486999997827</v>
      </c>
      <c r="H70" s="4">
        <f t="shared" si="3"/>
        <v>5661.5711872213888</v>
      </c>
      <c r="J70">
        <f>(C70-terv!$B$3)*109.8</f>
        <v>-0.1676646000003231</v>
      </c>
      <c r="K70">
        <f>(D70-terv!$C$3)*77.1</f>
        <v>-0.33623309999995321</v>
      </c>
      <c r="L70">
        <f t="shared" si="4"/>
        <v>375.71813321803739</v>
      </c>
      <c r="S70">
        <f t="shared" si="5"/>
        <v>9999999</v>
      </c>
      <c r="Y70">
        <v>51</v>
      </c>
      <c r="Z70" t="s">
        <v>44</v>
      </c>
    </row>
    <row r="71" spans="1:26" x14ac:dyDescent="0.25">
      <c r="A71">
        <v>41</v>
      </c>
      <c r="B71" t="s">
        <v>45</v>
      </c>
      <c r="C71" s="4">
        <v>46.345776999999998</v>
      </c>
      <c r="D71" s="4">
        <v>17.787095999999998</v>
      </c>
      <c r="F71" s="4">
        <f>(megálló!C71-terv!$B$2)*109.8</f>
        <v>-6.0286788000002813</v>
      </c>
      <c r="G71" s="4">
        <f>(megálló!D71-terv!$C$2)*77.1</f>
        <v>-2.3220207000000475</v>
      </c>
      <c r="H71" s="4">
        <f t="shared" si="3"/>
        <v>6460.3984555754414</v>
      </c>
      <c r="J71">
        <f>(C71-terv!$B$3)*109.8</f>
        <v>-0.89563860000045992</v>
      </c>
      <c r="K71">
        <f>(D71-terv!$C$3)*77.1</f>
        <v>-0.66930510000021781</v>
      </c>
      <c r="L71">
        <f t="shared" si="4"/>
        <v>1118.0956214461648</v>
      </c>
      <c r="S71">
        <f t="shared" si="5"/>
        <v>9999999</v>
      </c>
      <c r="Y71">
        <v>41</v>
      </c>
      <c r="Z71" t="s">
        <v>45</v>
      </c>
    </row>
    <row r="72" spans="1:26" x14ac:dyDescent="0.25">
      <c r="A72">
        <v>27</v>
      </c>
      <c r="B72" t="s">
        <v>46</v>
      </c>
      <c r="C72" s="4">
        <v>46.357939999999999</v>
      </c>
      <c r="D72" s="4">
        <v>17.822927</v>
      </c>
      <c r="F72" s="4">
        <f>(megálló!C72-terv!$B$2)*109.8</f>
        <v>-4.6931814000001681</v>
      </c>
      <c r="G72" s="4">
        <f>(megálló!D72-terv!$C$2)*77.1</f>
        <v>0.4405494000000853</v>
      </c>
      <c r="H72" s="4">
        <f t="shared" si="3"/>
        <v>4713.8132575599529</v>
      </c>
      <c r="J72">
        <f>(C72-terv!$B$3)*109.8</f>
        <v>0.4398587999996536</v>
      </c>
      <c r="K72">
        <f>(D72-terv!$C$3)*77.1</f>
        <v>2.0932649999999149</v>
      </c>
      <c r="L72">
        <f t="shared" si="4"/>
        <v>2138.9796923210324</v>
      </c>
      <c r="S72">
        <f t="shared" si="5"/>
        <v>9999999</v>
      </c>
      <c r="Y72">
        <v>27</v>
      </c>
      <c r="Z72" t="s">
        <v>46</v>
      </c>
    </row>
    <row r="73" spans="1:26" x14ac:dyDescent="0.25">
      <c r="A73">
        <v>31</v>
      </c>
      <c r="B73" t="s">
        <v>47</v>
      </c>
      <c r="C73" s="4">
        <v>46.347670000000001</v>
      </c>
      <c r="D73" s="4">
        <v>17.763283000000001</v>
      </c>
      <c r="F73" s="4">
        <f>(megálló!C73-terv!$B$2)*109.8</f>
        <v>-5.8208273999999971</v>
      </c>
      <c r="G73" s="4">
        <f>(megálló!D73-terv!$C$2)*77.1</f>
        <v>-4.1580029999998143</v>
      </c>
      <c r="H73" s="4">
        <f t="shared" si="3"/>
        <v>7153.3922420483968</v>
      </c>
      <c r="J73">
        <f>(C73-terv!$B$3)*109.8</f>
        <v>-0.68778720000017579</v>
      </c>
      <c r="K73">
        <f>(D73-terv!$C$3)*77.1</f>
        <v>-2.5052873999999843</v>
      </c>
      <c r="L73">
        <f t="shared" si="4"/>
        <v>2597.9831002304004</v>
      </c>
      <c r="S73">
        <f t="shared" si="5"/>
        <v>9999999</v>
      </c>
      <c r="Y73">
        <v>31</v>
      </c>
      <c r="Z73" t="s">
        <v>47</v>
      </c>
    </row>
    <row r="74" spans="1:26" x14ac:dyDescent="0.25">
      <c r="A74">
        <v>33</v>
      </c>
      <c r="B74" t="s">
        <v>47</v>
      </c>
      <c r="C74" s="4">
        <v>46.347347999999997</v>
      </c>
      <c r="D74" s="4">
        <v>17.763342999999999</v>
      </c>
      <c r="F74" s="4">
        <f>(megálló!C74-terv!$B$2)*109.8</f>
        <v>-5.8561830000004536</v>
      </c>
      <c r="G74" s="4">
        <f>(megálló!D74-terv!$C$2)*77.1</f>
        <v>-4.1533769999999892</v>
      </c>
      <c r="H74" s="4">
        <f t="shared" si="3"/>
        <v>7179.5138995354855</v>
      </c>
      <c r="J74">
        <f>(C74-terv!$B$3)*109.8</f>
        <v>-0.7231428000006318</v>
      </c>
      <c r="K74">
        <f>(D74-terv!$C$3)*77.1</f>
        <v>-2.5006614000001597</v>
      </c>
      <c r="L74">
        <f t="shared" si="4"/>
        <v>2603.1217694613351</v>
      </c>
      <c r="S74">
        <f t="shared" si="5"/>
        <v>9999999</v>
      </c>
      <c r="Y74">
        <v>33</v>
      </c>
      <c r="Z74" t="s">
        <v>47</v>
      </c>
    </row>
    <row r="75" spans="1:26" x14ac:dyDescent="0.25">
      <c r="A75">
        <v>23</v>
      </c>
      <c r="B75" t="s">
        <v>48</v>
      </c>
      <c r="C75" s="4">
        <v>46.423026999999998</v>
      </c>
      <c r="D75" s="4">
        <v>17.775469000000001</v>
      </c>
      <c r="F75" s="4">
        <f>(megálló!C75-terv!$B$2)*109.8</f>
        <v>2.4533711999996499</v>
      </c>
      <c r="G75" s="4">
        <f>(megálló!D75-terv!$C$2)*77.1</f>
        <v>-3.218462399999829</v>
      </c>
      <c r="H75" s="4">
        <f t="shared" si="3"/>
        <v>4046.9161673057156</v>
      </c>
      <c r="J75">
        <f>(C75-terv!$B$3)*109.8</f>
        <v>7.5864113999994709</v>
      </c>
      <c r="K75">
        <f>(D75-terv!$C$3)*77.1</f>
        <v>-1.5657467999999992</v>
      </c>
      <c r="L75">
        <f t="shared" si="4"/>
        <v>7746.3024064228321</v>
      </c>
      <c r="S75">
        <f t="shared" si="5"/>
        <v>9999999</v>
      </c>
      <c r="Y75">
        <v>23</v>
      </c>
      <c r="Z75" t="s">
        <v>48</v>
      </c>
    </row>
    <row r="76" spans="1:26" x14ac:dyDescent="0.25">
      <c r="A76">
        <v>47</v>
      </c>
      <c r="B76" t="s">
        <v>49</v>
      </c>
      <c r="C76" s="4">
        <v>46.413964</v>
      </c>
      <c r="D76" s="4">
        <v>17.778272999999999</v>
      </c>
      <c r="F76" s="4">
        <f>(megálló!C76-terv!$B$2)*109.8</f>
        <v>1.4582537999999132</v>
      </c>
      <c r="G76" s="4">
        <f>(megálló!D76-terv!$C$2)*77.1</f>
        <v>-3.002274000000015</v>
      </c>
      <c r="H76" s="4">
        <f t="shared" si="3"/>
        <v>3337.6868211817414</v>
      </c>
      <c r="J76">
        <f>(C76-terv!$B$3)*109.8</f>
        <v>6.5912939999997349</v>
      </c>
      <c r="K76">
        <f>(D76-terv!$C$3)*77.1</f>
        <v>-1.3495584000001855</v>
      </c>
      <c r="L76">
        <f t="shared" si="4"/>
        <v>6728.0357066118167</v>
      </c>
      <c r="S76">
        <f t="shared" si="5"/>
        <v>9999999</v>
      </c>
      <c r="Y76">
        <v>47</v>
      </c>
      <c r="Z76" t="s">
        <v>49</v>
      </c>
    </row>
    <row r="77" spans="1:26" x14ac:dyDescent="0.25">
      <c r="A77">
        <v>23</v>
      </c>
      <c r="B77" t="s">
        <v>49</v>
      </c>
      <c r="C77" s="4">
        <v>46.412993</v>
      </c>
      <c r="D77" s="4">
        <v>17.778466000000002</v>
      </c>
      <c r="F77" s="4">
        <f>(megálló!C77-terv!$B$2)*109.8</f>
        <v>1.3516379999999315</v>
      </c>
      <c r="G77" s="4">
        <f>(megálló!D77-terv!$C$2)*77.1</f>
        <v>-2.9873936999997839</v>
      </c>
      <c r="H77" s="4">
        <f t="shared" si="3"/>
        <v>3278.9398289450533</v>
      </c>
      <c r="J77">
        <f>(C77-terv!$B$3)*109.8</f>
        <v>6.4846781999997534</v>
      </c>
      <c r="K77">
        <f>(D77-terv!$C$3)*77.1</f>
        <v>-1.3346780999999543</v>
      </c>
      <c r="L77">
        <f t="shared" si="4"/>
        <v>6620.6054850120418</v>
      </c>
      <c r="S77">
        <f t="shared" si="5"/>
        <v>9999999</v>
      </c>
      <c r="Y77">
        <v>23</v>
      </c>
      <c r="Z77" t="s">
        <v>49</v>
      </c>
    </row>
    <row r="78" spans="1:26" x14ac:dyDescent="0.25">
      <c r="A78">
        <v>23</v>
      </c>
      <c r="B78" t="s">
        <v>50</v>
      </c>
      <c r="C78" s="4">
        <v>46.414147</v>
      </c>
      <c r="D78" s="4">
        <v>17.759443999999998</v>
      </c>
      <c r="F78" s="4">
        <f>(megálló!C78-terv!$B$2)*109.8</f>
        <v>1.4783471999998936</v>
      </c>
      <c r="G78" s="4">
        <f>(megálló!D78-terv!$C$2)*77.1</f>
        <v>-4.4539899000000309</v>
      </c>
      <c r="H78" s="4">
        <f t="shared" si="3"/>
        <v>4692.9240855835087</v>
      </c>
      <c r="J78">
        <f>(C78-terv!$B$3)*109.8</f>
        <v>6.6113873999997148</v>
      </c>
      <c r="K78">
        <f>(D78-terv!$C$3)*77.1</f>
        <v>-2.8012743000002014</v>
      </c>
      <c r="L78">
        <f t="shared" si="4"/>
        <v>7180.3607887568296</v>
      </c>
      <c r="S78">
        <f t="shared" si="5"/>
        <v>9999999</v>
      </c>
      <c r="Y78">
        <v>23</v>
      </c>
      <c r="Z78" t="s">
        <v>50</v>
      </c>
    </row>
    <row r="79" spans="1:26" x14ac:dyDescent="0.25">
      <c r="A79">
        <v>47</v>
      </c>
      <c r="B79" t="s">
        <v>51</v>
      </c>
      <c r="C79" s="4">
        <v>46.408855000000003</v>
      </c>
      <c r="D79" s="4">
        <v>17.779574</v>
      </c>
      <c r="F79" s="4">
        <f>(megálló!C79-terv!$B$2)*109.8</f>
        <v>0.89728560000020252</v>
      </c>
      <c r="G79" s="4">
        <f>(megálló!D79-terv!$C$2)*77.1</f>
        <v>-2.9019668999998953</v>
      </c>
      <c r="H79" s="4">
        <f t="shared" si="3"/>
        <v>3037.5209195432262</v>
      </c>
      <c r="J79">
        <f>(C79-terv!$B$3)*109.8</f>
        <v>6.0303258000000239</v>
      </c>
      <c r="K79">
        <f>(D79-terv!$C$3)*77.1</f>
        <v>-1.2492513000000658</v>
      </c>
      <c r="L79">
        <f t="shared" si="4"/>
        <v>6158.3648856411382</v>
      </c>
      <c r="S79">
        <f t="shared" si="5"/>
        <v>9999999</v>
      </c>
      <c r="Y79">
        <v>47</v>
      </c>
      <c r="Z79" t="s">
        <v>51</v>
      </c>
    </row>
    <row r="80" spans="1:26" x14ac:dyDescent="0.25">
      <c r="A80">
        <v>23</v>
      </c>
      <c r="B80" t="s">
        <v>51</v>
      </c>
      <c r="C80" s="4">
        <v>46.407546000000004</v>
      </c>
      <c r="D80" s="4">
        <v>17.779425</v>
      </c>
      <c r="F80" s="4">
        <f>(megálló!C80-terv!$B$2)*109.8</f>
        <v>0.75355740000029947</v>
      </c>
      <c r="G80" s="4">
        <f>(megálló!D80-terv!$C$2)*77.1</f>
        <v>-2.9134547999999261</v>
      </c>
      <c r="H80" s="4">
        <f t="shared" si="3"/>
        <v>3009.3300960077177</v>
      </c>
      <c r="J80">
        <f>(C80-terv!$B$3)*109.8</f>
        <v>5.8865976000001208</v>
      </c>
      <c r="K80">
        <f>(D80-terv!$C$3)*77.1</f>
        <v>-1.2607392000000965</v>
      </c>
      <c r="L80">
        <f t="shared" si="4"/>
        <v>6020.090915820464</v>
      </c>
      <c r="S80">
        <f t="shared" si="5"/>
        <v>9999999</v>
      </c>
      <c r="Y80">
        <v>23</v>
      </c>
      <c r="Z80" t="s">
        <v>51</v>
      </c>
    </row>
    <row r="81" spans="1:26" x14ac:dyDescent="0.25">
      <c r="A81">
        <v>47</v>
      </c>
      <c r="B81" t="s">
        <v>52</v>
      </c>
      <c r="C81" s="4">
        <v>46.402653999999998</v>
      </c>
      <c r="D81" s="4">
        <v>17.779395000000001</v>
      </c>
      <c r="F81" s="4">
        <f>(megálló!C81-terv!$B$2)*109.8</f>
        <v>0.21641579999972577</v>
      </c>
      <c r="G81" s="4">
        <f>(megálló!D81-terv!$C$2)*77.1</f>
        <v>-2.9157677999998386</v>
      </c>
      <c r="H81" s="4">
        <f t="shared" si="3"/>
        <v>2923.7882382288599</v>
      </c>
      <c r="J81">
        <f>(C81-terv!$B$3)*109.8</f>
        <v>5.349455999999547</v>
      </c>
      <c r="K81">
        <f>(D81-terv!$C$3)*77.1</f>
        <v>-1.2630522000000091</v>
      </c>
      <c r="L81">
        <f t="shared" si="4"/>
        <v>5496.5425820106248</v>
      </c>
      <c r="S81">
        <f t="shared" si="5"/>
        <v>9999999</v>
      </c>
      <c r="Y81">
        <v>47</v>
      </c>
      <c r="Z81" t="s">
        <v>52</v>
      </c>
    </row>
    <row r="82" spans="1:26" x14ac:dyDescent="0.25">
      <c r="A82">
        <v>23</v>
      </c>
      <c r="B82" t="s">
        <v>52</v>
      </c>
      <c r="C82" s="4">
        <v>46.402763</v>
      </c>
      <c r="D82" s="4">
        <v>17.779264999999999</v>
      </c>
      <c r="F82" s="4">
        <f>(megálló!C82-terv!$B$2)*109.8</f>
        <v>0.22838399999993583</v>
      </c>
      <c r="G82" s="4">
        <f>(megálló!D82-terv!$C$2)*77.1</f>
        <v>-2.9257908000000068</v>
      </c>
      <c r="H82" s="4">
        <f t="shared" si="3"/>
        <v>2934.6909644493489</v>
      </c>
      <c r="J82">
        <f>(C82-terv!$B$3)*109.8</f>
        <v>5.3614241999997576</v>
      </c>
      <c r="K82">
        <f>(D82-terv!$C$3)*77.1</f>
        <v>-1.2730752000001775</v>
      </c>
      <c r="L82">
        <f t="shared" si="4"/>
        <v>5510.4981550853036</v>
      </c>
      <c r="S82">
        <f t="shared" si="5"/>
        <v>9999999</v>
      </c>
      <c r="Y82">
        <v>23</v>
      </c>
      <c r="Z82" t="s">
        <v>52</v>
      </c>
    </row>
    <row r="83" spans="1:26" x14ac:dyDescent="0.25">
      <c r="A83">
        <v>23</v>
      </c>
      <c r="B83" t="s">
        <v>53</v>
      </c>
      <c r="C83" s="4">
        <v>46.419325999999998</v>
      </c>
      <c r="D83" s="4">
        <v>17.776413999999999</v>
      </c>
      <c r="F83" s="4">
        <f>(megálló!C83-terv!$B$2)*109.8</f>
        <v>2.0470013999997034</v>
      </c>
      <c r="G83" s="4">
        <f>(megálló!D83-terv!$C$2)*77.1</f>
        <v>-3.145602899999985</v>
      </c>
      <c r="H83" s="4">
        <f t="shared" si="3"/>
        <v>3753.0031089900608</v>
      </c>
      <c r="J83">
        <f>(C83-terv!$B$3)*109.8</f>
        <v>7.1800415999995248</v>
      </c>
      <c r="K83">
        <f>(D83-terv!$C$3)*77.1</f>
        <v>-1.4928873000001555</v>
      </c>
      <c r="L83">
        <f t="shared" si="4"/>
        <v>7333.6014255088539</v>
      </c>
      <c r="S83">
        <f t="shared" si="5"/>
        <v>9999999</v>
      </c>
      <c r="Y83">
        <v>23</v>
      </c>
      <c r="Z83" t="s">
        <v>53</v>
      </c>
    </row>
    <row r="84" spans="1:26" x14ac:dyDescent="0.25">
      <c r="A84">
        <v>47</v>
      </c>
      <c r="B84" t="s">
        <v>53</v>
      </c>
      <c r="C84" s="4">
        <v>46.419542999999997</v>
      </c>
      <c r="D84" s="4">
        <v>17.776468999999999</v>
      </c>
      <c r="F84" s="4">
        <f>(megálló!C84-terv!$B$2)*109.8</f>
        <v>2.0708279999996209</v>
      </c>
      <c r="G84" s="4">
        <f>(megálló!D84-terv!$C$2)*77.1</f>
        <v>-3.1413624000000087</v>
      </c>
      <c r="H84" s="4">
        <f t="shared" si="3"/>
        <v>3762.5106423392672</v>
      </c>
      <c r="J84">
        <f>(C84-terv!$B$3)*109.8</f>
        <v>7.2038681999994418</v>
      </c>
      <c r="K84">
        <f>(D84-terv!$C$3)*77.1</f>
        <v>-1.4886468000001791</v>
      </c>
      <c r="L84">
        <f t="shared" si="4"/>
        <v>7356.0713929456924</v>
      </c>
      <c r="S84">
        <f t="shared" si="5"/>
        <v>9999999</v>
      </c>
      <c r="Y84">
        <v>47</v>
      </c>
      <c r="Z84" t="s">
        <v>53</v>
      </c>
    </row>
    <row r="85" spans="1:26" x14ac:dyDescent="0.25">
      <c r="A85">
        <v>71</v>
      </c>
      <c r="B85" t="s">
        <v>54</v>
      </c>
      <c r="C85" s="4">
        <v>46.359484999999999</v>
      </c>
      <c r="D85" s="4">
        <v>17.847301999999999</v>
      </c>
      <c r="F85" s="4">
        <f>(megálló!C85-terv!$B$2)*109.8</f>
        <v>-4.5235404000001536</v>
      </c>
      <c r="G85" s="4">
        <f>(megálló!D85-terv!$C$2)*77.1</f>
        <v>2.3198619000000194</v>
      </c>
      <c r="H85" s="4">
        <f t="shared" si="3"/>
        <v>5083.716847495074</v>
      </c>
      <c r="J85">
        <f>(C85-terv!$B$3)*109.8</f>
        <v>0.60949979999966786</v>
      </c>
      <c r="K85">
        <f>(D85-terv!$C$3)*77.1</f>
        <v>3.9725774999998489</v>
      </c>
      <c r="L85">
        <f t="shared" si="4"/>
        <v>4019.0623284174985</v>
      </c>
      <c r="S85">
        <f t="shared" si="5"/>
        <v>9999999</v>
      </c>
      <c r="Y85">
        <v>71</v>
      </c>
      <c r="Z85" t="s">
        <v>54</v>
      </c>
    </row>
    <row r="86" spans="1:26" x14ac:dyDescent="0.25">
      <c r="A86">
        <v>81</v>
      </c>
      <c r="B86" t="s">
        <v>55</v>
      </c>
      <c r="C86" s="4">
        <v>46.383792999999997</v>
      </c>
      <c r="D86" s="4">
        <v>17.825317999999999</v>
      </c>
      <c r="F86" s="4">
        <f>(megálló!C86-terv!$B$2)*109.8</f>
        <v>-1.8545220000003979</v>
      </c>
      <c r="G86" s="4">
        <f>(megálló!D86-terv!$C$2)*77.1</f>
        <v>0.62489550000003646</v>
      </c>
      <c r="H86" s="4">
        <f t="shared" si="3"/>
        <v>1956.9737439234516</v>
      </c>
      <c r="J86">
        <f>(C86-terv!$B$3)*109.8</f>
        <v>3.2785181999994237</v>
      </c>
      <c r="K86">
        <f>(D86-terv!$C$3)*77.1</f>
        <v>2.277611099999866</v>
      </c>
      <c r="L86">
        <f t="shared" si="4"/>
        <v>3992.016271330825</v>
      </c>
      <c r="S86">
        <f t="shared" si="5"/>
        <v>3992.016271330825</v>
      </c>
      <c r="Y86">
        <v>81</v>
      </c>
      <c r="Z86" t="s">
        <v>55</v>
      </c>
    </row>
    <row r="87" spans="1:26" x14ac:dyDescent="0.25">
      <c r="A87">
        <v>23</v>
      </c>
      <c r="B87" t="s">
        <v>55</v>
      </c>
      <c r="C87" s="4">
        <v>46.384574000000001</v>
      </c>
      <c r="D87" s="4">
        <v>17.826038</v>
      </c>
      <c r="F87" s="4">
        <f>(megálló!C87-terv!$B$2)*109.8</f>
        <v>-1.7687682000000164</v>
      </c>
      <c r="G87" s="4">
        <f>(megálló!D87-terv!$C$2)*77.1</f>
        <v>0.68040750000012618</v>
      </c>
      <c r="H87" s="4">
        <f t="shared" si="3"/>
        <v>1895.124088651643</v>
      </c>
      <c r="J87">
        <f>(C87-terv!$B$3)*109.8</f>
        <v>3.3642719999998048</v>
      </c>
      <c r="K87">
        <f>(D87-terv!$C$3)*77.1</f>
        <v>2.3331230999999555</v>
      </c>
      <c r="L87">
        <f t="shared" si="4"/>
        <v>4094.1164479941322</v>
      </c>
      <c r="S87">
        <f t="shared" si="5"/>
        <v>9999999</v>
      </c>
      <c r="Y87">
        <v>23</v>
      </c>
      <c r="Z87" t="s">
        <v>55</v>
      </c>
    </row>
    <row r="88" spans="1:26" x14ac:dyDescent="0.25">
      <c r="A88">
        <v>32</v>
      </c>
      <c r="B88" t="s">
        <v>56</v>
      </c>
      <c r="C88" s="4">
        <v>46.363472999999999</v>
      </c>
      <c r="D88" s="4">
        <v>17.761063</v>
      </c>
      <c r="F88" s="4">
        <f>(megálló!C88-terv!$B$2)*109.8</f>
        <v>-4.0856580000001914</v>
      </c>
      <c r="G88" s="4">
        <f>(megálló!D88-terv!$C$2)*77.1</f>
        <v>-4.3291649999999082</v>
      </c>
      <c r="H88" s="4">
        <f t="shared" si="3"/>
        <v>5952.6692239859731</v>
      </c>
      <c r="J88">
        <f>(C88-terv!$B$3)*109.8</f>
        <v>1.0473821999996302</v>
      </c>
      <c r="K88">
        <f>(D88-terv!$C$3)*77.1</f>
        <v>-2.6764494000000787</v>
      </c>
      <c r="L88">
        <f t="shared" si="4"/>
        <v>2874.0895712619758</v>
      </c>
      <c r="S88">
        <f t="shared" si="5"/>
        <v>9999999</v>
      </c>
      <c r="Y88">
        <v>32</v>
      </c>
      <c r="Z88" t="s">
        <v>56</v>
      </c>
    </row>
    <row r="89" spans="1:26" x14ac:dyDescent="0.25">
      <c r="A89">
        <v>13</v>
      </c>
      <c r="B89" t="s">
        <v>56</v>
      </c>
      <c r="C89" s="4">
        <v>46.363343999999998</v>
      </c>
      <c r="D89" s="4">
        <v>17.760871999999999</v>
      </c>
      <c r="F89" s="4">
        <f>(megálló!C89-terv!$B$2)*109.8</f>
        <v>-4.0998222000003182</v>
      </c>
      <c r="G89" s="4">
        <f>(megálló!D89-terv!$C$2)*77.1</f>
        <v>-4.3438910999999809</v>
      </c>
      <c r="H89" s="4">
        <f t="shared" si="3"/>
        <v>5973.1006989899724</v>
      </c>
      <c r="J89">
        <f>(C89-terv!$B$3)*109.8</f>
        <v>1.0332179999995035</v>
      </c>
      <c r="K89">
        <f>(D89-terv!$C$3)*77.1</f>
        <v>-2.6911755000001509</v>
      </c>
      <c r="L89">
        <f t="shared" si="4"/>
        <v>2882.7009916611255</v>
      </c>
      <c r="S89">
        <f t="shared" si="5"/>
        <v>9999999</v>
      </c>
      <c r="Y89">
        <v>13</v>
      </c>
      <c r="Z89" t="s">
        <v>56</v>
      </c>
    </row>
    <row r="90" spans="1:26" x14ac:dyDescent="0.25">
      <c r="A90">
        <v>13</v>
      </c>
      <c r="B90" t="s">
        <v>57</v>
      </c>
      <c r="C90" s="4">
        <v>46.353501999999999</v>
      </c>
      <c r="D90" s="4">
        <v>17.765597</v>
      </c>
      <c r="F90" s="4">
        <f>(megálló!C90-terv!$B$2)*109.8</f>
        <v>-5.1804738000002102</v>
      </c>
      <c r="G90" s="4">
        <f>(megálló!D90-terv!$C$2)*77.1</f>
        <v>-3.9795935999999394</v>
      </c>
      <c r="H90" s="4">
        <f t="shared" si="3"/>
        <v>6532.5702455962228</v>
      </c>
      <c r="J90">
        <f>(C90-terv!$B$3)*109.8</f>
        <v>-4.7433600000388765E-2</v>
      </c>
      <c r="K90">
        <f>(D90-terv!$C$3)*77.1</f>
        <v>-2.3268780000001099</v>
      </c>
      <c r="L90">
        <f t="shared" si="4"/>
        <v>2327.3614187086432</v>
      </c>
      <c r="S90">
        <f t="shared" si="5"/>
        <v>9999999</v>
      </c>
      <c r="Y90">
        <v>13</v>
      </c>
      <c r="Z90" t="s">
        <v>57</v>
      </c>
    </row>
    <row r="91" spans="1:26" x14ac:dyDescent="0.25">
      <c r="A91">
        <v>20</v>
      </c>
      <c r="B91" t="s">
        <v>58</v>
      </c>
      <c r="C91" s="4">
        <v>46.363171000000001</v>
      </c>
      <c r="D91" s="4">
        <v>17.817059</v>
      </c>
      <c r="F91" s="4">
        <f>(megálló!C91-terv!$B$2)*109.8</f>
        <v>-4.1188175999999501</v>
      </c>
      <c r="G91" s="4">
        <f>(megálló!D91-terv!$C$2)*77.1</f>
        <v>-1.1873399999879197E-2</v>
      </c>
      <c r="H91" s="4">
        <f t="shared" si="3"/>
        <v>4118.8347138112867</v>
      </c>
      <c r="J91">
        <f>(C91-terv!$B$3)*109.8</f>
        <v>1.0142225999998715</v>
      </c>
      <c r="K91">
        <f>(D91-terv!$C$3)*77.1</f>
        <v>1.6408421999999503</v>
      </c>
      <c r="L91">
        <f t="shared" si="4"/>
        <v>1928.9921222366816</v>
      </c>
      <c r="S91">
        <f t="shared" si="5"/>
        <v>9999999</v>
      </c>
      <c r="Y91">
        <v>20</v>
      </c>
      <c r="Z91" t="s">
        <v>58</v>
      </c>
    </row>
    <row r="92" spans="1:26" x14ac:dyDescent="0.25">
      <c r="A92">
        <v>46</v>
      </c>
      <c r="B92" t="s">
        <v>59</v>
      </c>
      <c r="C92" s="4">
        <v>46.320039000000001</v>
      </c>
      <c r="D92" s="4">
        <v>17.784779</v>
      </c>
      <c r="F92" s="4">
        <f>(megálló!C92-terv!$B$2)*109.8</f>
        <v>-8.8547111999999437</v>
      </c>
      <c r="G92" s="4">
        <f>(megálló!D92-terv!$C$2)*77.1</f>
        <v>-2.5006613999998857</v>
      </c>
      <c r="H92" s="4">
        <f t="shared" si="3"/>
        <v>9201.0443903316664</v>
      </c>
      <c r="J92">
        <f>(C92-terv!$B$3)*109.8</f>
        <v>-3.7216710000001227</v>
      </c>
      <c r="K92">
        <f>(D92-terv!$C$3)*77.1</f>
        <v>-0.84794580000005615</v>
      </c>
      <c r="L92">
        <f t="shared" si="4"/>
        <v>3817.0469098479325</v>
      </c>
      <c r="S92">
        <f t="shared" si="5"/>
        <v>9999999</v>
      </c>
      <c r="Y92">
        <v>46</v>
      </c>
      <c r="Z92" t="s">
        <v>59</v>
      </c>
    </row>
    <row r="93" spans="1:26" x14ac:dyDescent="0.25">
      <c r="A93">
        <v>42</v>
      </c>
      <c r="B93" t="s">
        <v>59</v>
      </c>
      <c r="C93" s="4">
        <v>46.320180000000001</v>
      </c>
      <c r="D93" s="4">
        <v>17.784827</v>
      </c>
      <c r="F93" s="4">
        <f>(megálló!C93-terv!$B$2)*109.8</f>
        <v>-8.8392294000000238</v>
      </c>
      <c r="G93" s="4">
        <f>(megálló!D93-terv!$C$2)*77.1</f>
        <v>-2.496960599999916</v>
      </c>
      <c r="H93" s="4">
        <f t="shared" si="3"/>
        <v>9185.1395538541892</v>
      </c>
      <c r="J93">
        <f>(C93-terv!$B$3)*109.8</f>
        <v>-3.7061892000002019</v>
      </c>
      <c r="K93">
        <f>(D93-terv!$C$3)*77.1</f>
        <v>-0.84424500000008673</v>
      </c>
      <c r="L93">
        <f t="shared" si="4"/>
        <v>3801.1298328553949</v>
      </c>
      <c r="S93">
        <f t="shared" si="5"/>
        <v>9999999</v>
      </c>
      <c r="Y93">
        <v>42</v>
      </c>
      <c r="Z93" t="s">
        <v>59</v>
      </c>
    </row>
    <row r="94" spans="1:26" x14ac:dyDescent="0.25">
      <c r="A94">
        <v>46</v>
      </c>
      <c r="B94" t="s">
        <v>60</v>
      </c>
      <c r="C94" s="4">
        <v>46.325037000000002</v>
      </c>
      <c r="D94" s="4">
        <v>17.787106999999999</v>
      </c>
      <c r="F94" s="4">
        <f>(megálló!C94-terv!$B$2)*109.8</f>
        <v>-8.3059307999998886</v>
      </c>
      <c r="G94" s="4">
        <f>(megálló!D94-terv!$C$2)*77.1</f>
        <v>-2.321172599999997</v>
      </c>
      <c r="H94" s="4">
        <f t="shared" si="3"/>
        <v>8624.171188779681</v>
      </c>
      <c r="J94">
        <f>(C94-terv!$B$3)*109.8</f>
        <v>-3.1728906000000676</v>
      </c>
      <c r="K94">
        <f>(D94-terv!$C$3)*77.1</f>
        <v>-0.66845700000016772</v>
      </c>
      <c r="L94">
        <f t="shared" si="4"/>
        <v>3242.5405965720788</v>
      </c>
      <c r="S94">
        <f t="shared" si="5"/>
        <v>9999999</v>
      </c>
      <c r="Y94">
        <v>46</v>
      </c>
      <c r="Z94" t="s">
        <v>60</v>
      </c>
    </row>
    <row r="95" spans="1:26" x14ac:dyDescent="0.25">
      <c r="A95">
        <v>42</v>
      </c>
      <c r="B95" t="s">
        <v>60</v>
      </c>
      <c r="C95" s="4">
        <v>46.325099000000002</v>
      </c>
      <c r="D95" s="4">
        <v>17.787296000000001</v>
      </c>
      <c r="F95" s="4">
        <f>(megálló!C95-terv!$B$2)*109.8</f>
        <v>-8.2991231999999133</v>
      </c>
      <c r="G95" s="4">
        <f>(megálló!D95-terv!$C$2)*77.1</f>
        <v>-2.3066006999998092</v>
      </c>
      <c r="H95" s="4">
        <f t="shared" si="3"/>
        <v>8613.7014504808794</v>
      </c>
      <c r="J95">
        <f>(C95-terv!$B$3)*109.8</f>
        <v>-3.1660830000000915</v>
      </c>
      <c r="K95">
        <f>(D95-terv!$C$3)*77.1</f>
        <v>-0.65388509999997979</v>
      </c>
      <c r="L95">
        <f t="shared" si="4"/>
        <v>3232.9007542594873</v>
      </c>
      <c r="S95">
        <f t="shared" si="5"/>
        <v>9999999</v>
      </c>
      <c r="Y95">
        <v>42</v>
      </c>
      <c r="Z95" t="s">
        <v>60</v>
      </c>
    </row>
    <row r="96" spans="1:26" x14ac:dyDescent="0.25">
      <c r="A96">
        <v>20</v>
      </c>
      <c r="B96" t="s">
        <v>61</v>
      </c>
      <c r="C96" s="4">
        <v>46.371841000000003</v>
      </c>
      <c r="D96" s="4">
        <v>17.782577</v>
      </c>
      <c r="F96" s="4">
        <f>(megálló!C96-terv!$B$2)*109.8</f>
        <v>-3.1668515999997111</v>
      </c>
      <c r="G96" s="4">
        <f>(megálló!D96-terv!$C$2)*77.1</f>
        <v>-2.670435599999923</v>
      </c>
      <c r="H96" s="4">
        <f t="shared" si="3"/>
        <v>4142.4842003522081</v>
      </c>
      <c r="J96">
        <f>(C96-terv!$B$3)*109.8</f>
        <v>1.9661886000001103</v>
      </c>
      <c r="K96">
        <f>(D96-terv!$C$3)*77.1</f>
        <v>-1.0177200000000932</v>
      </c>
      <c r="L96">
        <f t="shared" si="4"/>
        <v>2213.9673911714654</v>
      </c>
      <c r="S96">
        <f t="shared" si="5"/>
        <v>9999999</v>
      </c>
      <c r="Y96">
        <v>20</v>
      </c>
      <c r="Z96" t="s">
        <v>61</v>
      </c>
    </row>
    <row r="97" spans="1:26" x14ac:dyDescent="0.25">
      <c r="A97">
        <v>23</v>
      </c>
      <c r="B97" t="s">
        <v>61</v>
      </c>
      <c r="C97" s="4">
        <v>46.371184999999997</v>
      </c>
      <c r="D97" s="4">
        <v>17.782558999999999</v>
      </c>
      <c r="F97" s="4">
        <f>(megálló!C97-terv!$B$2)*109.8</f>
        <v>-3.2388804000004172</v>
      </c>
      <c r="G97" s="4">
        <f>(megálló!D97-terv!$C$2)*77.1</f>
        <v>-2.6718233999999796</v>
      </c>
      <c r="H97" s="4">
        <f t="shared" si="3"/>
        <v>4198.6886674644402</v>
      </c>
      <c r="J97">
        <f>(C97-terv!$B$3)*109.8</f>
        <v>1.8941597999994044</v>
      </c>
      <c r="K97">
        <f>(D97-terv!$C$3)*77.1</f>
        <v>-1.0191078000001503</v>
      </c>
      <c r="L97">
        <f t="shared" si="4"/>
        <v>2150.9119126442461</v>
      </c>
      <c r="S97">
        <f t="shared" si="5"/>
        <v>9999999</v>
      </c>
      <c r="Y97">
        <v>23</v>
      </c>
      <c r="Z97" t="s">
        <v>61</v>
      </c>
    </row>
    <row r="98" spans="1:26" x14ac:dyDescent="0.25">
      <c r="A98">
        <v>20</v>
      </c>
      <c r="B98" t="s">
        <v>62</v>
      </c>
      <c r="C98" s="4">
        <v>46.365071999999998</v>
      </c>
      <c r="D98" s="4">
        <v>17.808712</v>
      </c>
      <c r="F98" s="4">
        <f>(megálló!C98-terv!$B$2)*109.8</f>
        <v>-3.9100878000003232</v>
      </c>
      <c r="G98" s="4">
        <f>(megálló!D98-terv!$C$2)*77.1</f>
        <v>-0.65542709999992144</v>
      </c>
      <c r="H98" s="4">
        <f t="shared" si="3"/>
        <v>3964.6401207582098</v>
      </c>
      <c r="J98">
        <f>(C98-terv!$B$3)*109.8</f>
        <v>1.222952399999498</v>
      </c>
      <c r="K98">
        <f>(D98-terv!$C$3)*77.1</f>
        <v>0.9972884999999081</v>
      </c>
      <c r="L98">
        <f t="shared" si="4"/>
        <v>1578.0357806135446</v>
      </c>
      <c r="S98">
        <f t="shared" si="5"/>
        <v>9999999</v>
      </c>
      <c r="Y98">
        <v>20</v>
      </c>
      <c r="Z98" t="s">
        <v>62</v>
      </c>
    </row>
    <row r="99" spans="1:26" x14ac:dyDescent="0.25">
      <c r="A99">
        <v>85</v>
      </c>
      <c r="B99" t="s">
        <v>62</v>
      </c>
      <c r="C99" s="4">
        <v>46.365490000000001</v>
      </c>
      <c r="D99" s="4">
        <v>17.807390000000002</v>
      </c>
      <c r="F99" s="4">
        <f>(megálló!C99-terv!$B$2)*109.8</f>
        <v>-3.8641913999999544</v>
      </c>
      <c r="G99" s="4">
        <f>(megálló!D99-terv!$C$2)*77.1</f>
        <v>-0.75735329999978795</v>
      </c>
      <c r="H99" s="4">
        <f t="shared" si="3"/>
        <v>3937.709892418965</v>
      </c>
      <c r="J99">
        <f>(C99-terv!$B$3)*109.8</f>
        <v>1.268848799999867</v>
      </c>
      <c r="K99">
        <f>(D99-terv!$C$3)*77.1</f>
        <v>0.89536230000004158</v>
      </c>
      <c r="L99">
        <f t="shared" si="4"/>
        <v>1552.9491059022077</v>
      </c>
      <c r="S99">
        <f t="shared" si="5"/>
        <v>9999999</v>
      </c>
      <c r="Y99">
        <v>85</v>
      </c>
      <c r="Z99" t="s">
        <v>62</v>
      </c>
    </row>
    <row r="100" spans="1:26" x14ac:dyDescent="0.25">
      <c r="A100">
        <v>40</v>
      </c>
      <c r="B100" t="s">
        <v>63</v>
      </c>
      <c r="C100" s="4">
        <v>46.345092999999999</v>
      </c>
      <c r="D100" s="4">
        <v>17.771350000000002</v>
      </c>
      <c r="F100" s="4">
        <f>(megálló!C100-terv!$B$2)*109.8</f>
        <v>-6.1037820000002467</v>
      </c>
      <c r="G100" s="4">
        <f>(megálló!D100-terv!$C$2)*77.1</f>
        <v>-3.536037299999776</v>
      </c>
      <c r="H100" s="4">
        <f t="shared" si="3"/>
        <v>7054.0565981934624</v>
      </c>
      <c r="J100">
        <f>(C100-terv!$B$3)*109.8</f>
        <v>-0.97074180000042531</v>
      </c>
      <c r="K100">
        <f>(D100-terv!$C$3)*77.1</f>
        <v>-1.8833216999999467</v>
      </c>
      <c r="L100">
        <f t="shared" si="4"/>
        <v>2118.7827325987805</v>
      </c>
      <c r="S100">
        <f t="shared" si="5"/>
        <v>9999999</v>
      </c>
      <c r="Y100">
        <v>40</v>
      </c>
      <c r="Z100" t="s">
        <v>63</v>
      </c>
    </row>
    <row r="101" spans="1:26" x14ac:dyDescent="0.25">
      <c r="A101">
        <v>13</v>
      </c>
      <c r="B101" t="s">
        <v>64</v>
      </c>
      <c r="C101" s="4">
        <v>46.358629999999998</v>
      </c>
      <c r="D101" s="4">
        <v>17.760414000000001</v>
      </c>
      <c r="F101" s="4">
        <f>(megálló!C101-terv!$B$2)*109.8</f>
        <v>-4.6174194000003057</v>
      </c>
      <c r="G101" s="4">
        <f>(megálló!D101-terv!$C$2)*77.1</f>
        <v>-4.3792028999998491</v>
      </c>
      <c r="H101" s="4">
        <f t="shared" si="3"/>
        <v>6363.8023189651549</v>
      </c>
      <c r="J101">
        <f>(C101-terv!$B$3)*109.8</f>
        <v>0.51562079999951604</v>
      </c>
      <c r="K101">
        <f>(D101-terv!$C$3)*77.1</f>
        <v>-2.7264873000000196</v>
      </c>
      <c r="L101">
        <f t="shared" si="4"/>
        <v>2774.8149139093111</v>
      </c>
      <c r="S101">
        <f t="shared" si="5"/>
        <v>9999999</v>
      </c>
      <c r="Y101">
        <v>13</v>
      </c>
      <c r="Z101" t="s">
        <v>64</v>
      </c>
    </row>
    <row r="102" spans="1:26" x14ac:dyDescent="0.25">
      <c r="A102">
        <v>32</v>
      </c>
      <c r="B102" t="s">
        <v>64</v>
      </c>
      <c r="C102" s="4">
        <v>46.358606000000002</v>
      </c>
      <c r="D102" s="4">
        <v>17.760573999999998</v>
      </c>
      <c r="F102" s="4">
        <f>(megálló!C102-terv!$B$2)*109.8</f>
        <v>-4.6200545999998939</v>
      </c>
      <c r="G102" s="4">
        <f>(megálló!D102-terv!$C$2)*77.1</f>
        <v>-4.3668669000000424</v>
      </c>
      <c r="H102" s="4">
        <f t="shared" si="3"/>
        <v>6357.2345425740077</v>
      </c>
      <c r="J102">
        <f>(C102-terv!$B$3)*109.8</f>
        <v>0.51298559999992788</v>
      </c>
      <c r="K102">
        <f>(D102-terv!$C$3)*77.1</f>
        <v>-2.7141513000002124</v>
      </c>
      <c r="L102">
        <f t="shared" si="4"/>
        <v>2762.2041027230644</v>
      </c>
      <c r="S102">
        <f t="shared" si="5"/>
        <v>9999999</v>
      </c>
      <c r="Y102">
        <v>32</v>
      </c>
      <c r="Z102" t="s">
        <v>64</v>
      </c>
    </row>
    <row r="103" spans="1:26" x14ac:dyDescent="0.25">
      <c r="A103">
        <v>13</v>
      </c>
      <c r="B103" t="s">
        <v>65</v>
      </c>
      <c r="C103" s="4">
        <v>46.352100999999998</v>
      </c>
      <c r="D103" s="4">
        <v>17.762101000000001</v>
      </c>
      <c r="F103" s="4">
        <f>(megálló!C103-terv!$B$2)*109.8</f>
        <v>-5.3343036000003545</v>
      </c>
      <c r="G103" s="4">
        <f>(megálló!D103-terv!$C$2)*77.1</f>
        <v>-4.2491351999998148</v>
      </c>
      <c r="H103" s="4">
        <f t="shared" si="3"/>
        <v>6819.8200009130887</v>
      </c>
      <c r="J103">
        <f>(C103-terv!$B$3)*109.8</f>
        <v>-0.20126340000053347</v>
      </c>
      <c r="K103">
        <f>(D103-terv!$C$3)*77.1</f>
        <v>-2.5964195999999857</v>
      </c>
      <c r="L103">
        <f t="shared" si="4"/>
        <v>2604.2084585232151</v>
      </c>
      <c r="S103">
        <f t="shared" si="5"/>
        <v>9999999</v>
      </c>
      <c r="Y103">
        <v>13</v>
      </c>
      <c r="Z103" t="s">
        <v>65</v>
      </c>
    </row>
    <row r="104" spans="1:26" x14ac:dyDescent="0.25">
      <c r="A104">
        <v>32</v>
      </c>
      <c r="B104" t="s">
        <v>65</v>
      </c>
      <c r="C104" s="4">
        <v>46.352206000000002</v>
      </c>
      <c r="D104" s="4">
        <v>17.762277999999998</v>
      </c>
      <c r="F104" s="4">
        <f>(megálló!C104-terv!$B$2)*109.8</f>
        <v>-5.3227745999998159</v>
      </c>
      <c r="G104" s="4">
        <f>(megálló!D104-terv!$C$2)*77.1</f>
        <v>-4.2354885000000309</v>
      </c>
      <c r="H104" s="4">
        <f t="shared" si="3"/>
        <v>6802.3005135053909</v>
      </c>
      <c r="J104">
        <f>(C104-terv!$B$3)*109.8</f>
        <v>-0.1897343999999947</v>
      </c>
      <c r="K104">
        <f>(D104-terv!$C$3)*77.1</f>
        <v>-2.5827729000002009</v>
      </c>
      <c r="L104">
        <f t="shared" si="4"/>
        <v>2589.7326108150251</v>
      </c>
      <c r="S104">
        <f t="shared" si="5"/>
        <v>9999999</v>
      </c>
      <c r="Y104">
        <v>32</v>
      </c>
      <c r="Z104" t="s">
        <v>65</v>
      </c>
    </row>
    <row r="105" spans="1:26" x14ac:dyDescent="0.25">
      <c r="A105">
        <v>42</v>
      </c>
      <c r="B105" t="s">
        <v>66</v>
      </c>
      <c r="C105" s="4">
        <v>46.360166</v>
      </c>
      <c r="D105" s="4">
        <v>17.797302999999999</v>
      </c>
      <c r="F105" s="4">
        <f>(megálló!C105-terv!$B$2)*109.8</f>
        <v>-4.4487666000001367</v>
      </c>
      <c r="G105" s="4">
        <f>(megálló!D105-terv!$C$2)*77.1</f>
        <v>-1.5350609999999558</v>
      </c>
      <c r="H105" s="4">
        <f t="shared" si="3"/>
        <v>4706.1594251573797</v>
      </c>
      <c r="J105">
        <f>(C105-terv!$B$3)*109.8</f>
        <v>0.68427359999968473</v>
      </c>
      <c r="K105">
        <f>(D105-terv!$C$3)*77.1</f>
        <v>0.1176545999998737</v>
      </c>
      <c r="L105">
        <f t="shared" si="4"/>
        <v>694.31474459185927</v>
      </c>
      <c r="S105">
        <f t="shared" si="5"/>
        <v>9999999</v>
      </c>
      <c r="Y105">
        <v>42</v>
      </c>
      <c r="Z105" t="s">
        <v>66</v>
      </c>
    </row>
    <row r="106" spans="1:26" x14ac:dyDescent="0.25">
      <c r="A106">
        <v>31</v>
      </c>
      <c r="B106" t="s">
        <v>67</v>
      </c>
      <c r="C106" s="4">
        <v>46.352763000000003</v>
      </c>
      <c r="D106" s="4">
        <v>17.774301999999999</v>
      </c>
      <c r="F106" s="4">
        <f>(megálló!C106-terv!$B$2)*109.8</f>
        <v>-5.2616159999997523</v>
      </c>
      <c r="G106" s="4">
        <f>(megálló!D106-terv!$C$2)*77.1</f>
        <v>-3.3084381000000107</v>
      </c>
      <c r="H106" s="4">
        <f t="shared" si="3"/>
        <v>6215.3331039442346</v>
      </c>
      <c r="J106">
        <f>(C106-terv!$B$3)*109.8</f>
        <v>-0.12857579999993049</v>
      </c>
      <c r="K106">
        <f>(D106-terv!$C$3)*77.1</f>
        <v>-1.6557225000001814</v>
      </c>
      <c r="L106">
        <f t="shared" si="4"/>
        <v>1660.7072991206105</v>
      </c>
      <c r="S106">
        <f t="shared" si="5"/>
        <v>9999999</v>
      </c>
      <c r="Y106">
        <v>31</v>
      </c>
      <c r="Z106" t="s">
        <v>67</v>
      </c>
    </row>
    <row r="107" spans="1:26" x14ac:dyDescent="0.25">
      <c r="A107">
        <v>13</v>
      </c>
      <c r="B107" t="s">
        <v>67</v>
      </c>
      <c r="C107" s="4">
        <v>46.352775999999999</v>
      </c>
      <c r="D107" s="4">
        <v>17.774630999999999</v>
      </c>
      <c r="F107" s="4">
        <f>(megálló!C107-terv!$B$2)*109.8</f>
        <v>-5.2601886000002347</v>
      </c>
      <c r="G107" s="4">
        <f>(megálló!D107-terv!$C$2)*77.1</f>
        <v>-3.2830721999999577</v>
      </c>
      <c r="H107" s="4">
        <f t="shared" si="3"/>
        <v>6200.6569956727162</v>
      </c>
      <c r="J107">
        <f>(C107-terv!$B$3)*109.8</f>
        <v>-0.12714840000041364</v>
      </c>
      <c r="K107">
        <f>(D107-terv!$C$3)*77.1</f>
        <v>-1.6303566000001282</v>
      </c>
      <c r="L107">
        <f t="shared" si="4"/>
        <v>1635.3071145159993</v>
      </c>
      <c r="S107">
        <f t="shared" si="5"/>
        <v>9999999</v>
      </c>
      <c r="Y107">
        <v>13</v>
      </c>
      <c r="Z107" t="s">
        <v>67</v>
      </c>
    </row>
    <row r="108" spans="1:26" x14ac:dyDescent="0.25">
      <c r="A108">
        <v>12</v>
      </c>
      <c r="B108" t="s">
        <v>68</v>
      </c>
      <c r="C108" s="4">
        <v>46.378905000000003</v>
      </c>
      <c r="D108" s="4">
        <v>17.781319</v>
      </c>
      <c r="F108" s="4">
        <f>(megálló!C108-terv!$B$2)*109.8</f>
        <v>-2.3912243999997398</v>
      </c>
      <c r="G108" s="4">
        <f>(megálló!D108-terv!$C$2)*77.1</f>
        <v>-2.7674273999999213</v>
      </c>
      <c r="H108" s="4">
        <f t="shared" si="3"/>
        <v>3657.4046187733234</v>
      </c>
      <c r="J108">
        <f>(C108-terv!$B$3)*109.8</f>
        <v>2.7418158000000816</v>
      </c>
      <c r="K108">
        <f>(D108-terv!$C$3)*77.1</f>
        <v>-1.1147118000000917</v>
      </c>
      <c r="L108">
        <f t="shared" si="4"/>
        <v>2959.7527393668429</v>
      </c>
      <c r="S108">
        <f t="shared" si="5"/>
        <v>9999999</v>
      </c>
      <c r="Y108">
        <v>12</v>
      </c>
      <c r="Z108" t="s">
        <v>68</v>
      </c>
    </row>
    <row r="109" spans="1:26" x14ac:dyDescent="0.25">
      <c r="A109">
        <v>20</v>
      </c>
      <c r="B109" t="s">
        <v>68</v>
      </c>
      <c r="C109" s="4">
        <v>46.378411999999997</v>
      </c>
      <c r="D109" s="4">
        <v>17.781171000000001</v>
      </c>
      <c r="F109" s="4">
        <f>(megálló!C109-terv!$B$2)*109.8</f>
        <v>-2.4453558000003821</v>
      </c>
      <c r="G109" s="4">
        <f>(megálló!D109-terv!$C$2)*77.1</f>
        <v>-2.778838199999873</v>
      </c>
      <c r="H109" s="4">
        <f t="shared" si="3"/>
        <v>3701.5816525336904</v>
      </c>
      <c r="J109">
        <f>(C109-terv!$B$3)*109.8</f>
        <v>2.6876843999994393</v>
      </c>
      <c r="K109">
        <f>(D109-terv!$C$3)*77.1</f>
        <v>-1.1261226000000433</v>
      </c>
      <c r="L109">
        <f t="shared" si="4"/>
        <v>2914.0692414956793</v>
      </c>
      <c r="S109">
        <f t="shared" si="5"/>
        <v>9999999</v>
      </c>
      <c r="Y109">
        <v>20</v>
      </c>
      <c r="Z109" t="s">
        <v>68</v>
      </c>
    </row>
    <row r="110" spans="1:26" x14ac:dyDescent="0.25">
      <c r="A110">
        <v>90</v>
      </c>
      <c r="B110" t="s">
        <v>69</v>
      </c>
      <c r="C110" s="4">
        <v>46.341023999999997</v>
      </c>
      <c r="D110" s="4">
        <v>17.810016999999998</v>
      </c>
      <c r="F110" s="4">
        <f>(megálló!C110-terv!$B$2)*109.8</f>
        <v>-6.5505582000003795</v>
      </c>
      <c r="G110" s="4">
        <f>(megálló!D110-terv!$C$2)*77.1</f>
        <v>-0.55481160000003271</v>
      </c>
      <c r="H110" s="4">
        <f t="shared" si="3"/>
        <v>6574.0116095947687</v>
      </c>
      <c r="J110">
        <f>(C110-terv!$B$3)*109.8</f>
        <v>-1.4175180000005583</v>
      </c>
      <c r="K110">
        <f>(D110-terv!$C$3)*77.1</f>
        <v>1.0979039999997968</v>
      </c>
      <c r="L110">
        <f t="shared" si="4"/>
        <v>1792.9725244802657</v>
      </c>
      <c r="S110">
        <f t="shared" si="5"/>
        <v>9999999</v>
      </c>
      <c r="Y110">
        <v>90</v>
      </c>
      <c r="Z110" t="s">
        <v>69</v>
      </c>
    </row>
    <row r="111" spans="1:26" x14ac:dyDescent="0.25">
      <c r="A111">
        <v>51</v>
      </c>
      <c r="B111" t="s">
        <v>69</v>
      </c>
      <c r="C111" s="4">
        <v>46.341062000000001</v>
      </c>
      <c r="D111" s="4">
        <v>17.809850999999998</v>
      </c>
      <c r="F111" s="4">
        <f>(megálló!C111-terv!$B$2)*109.8</f>
        <v>-6.5463857999999915</v>
      </c>
      <c r="G111" s="4">
        <f>(megálló!D111-terv!$C$2)*77.1</f>
        <v>-0.56761020000004114</v>
      </c>
      <c r="H111" s="4">
        <f t="shared" si="3"/>
        <v>6570.9472971243358</v>
      </c>
      <c r="J111">
        <f>(C111-terv!$B$3)*109.8</f>
        <v>-1.4133456000001701</v>
      </c>
      <c r="K111">
        <f>(D111-terv!$C$3)*77.1</f>
        <v>1.0851053999997884</v>
      </c>
      <c r="L111">
        <f t="shared" si="4"/>
        <v>1781.852831787334</v>
      </c>
      <c r="S111">
        <f t="shared" si="5"/>
        <v>9999999</v>
      </c>
      <c r="Y111">
        <v>51</v>
      </c>
      <c r="Z111" t="s">
        <v>69</v>
      </c>
    </row>
    <row r="112" spans="1:26" x14ac:dyDescent="0.25">
      <c r="A112">
        <v>12</v>
      </c>
      <c r="B112" t="s">
        <v>70</v>
      </c>
      <c r="C112" s="4">
        <v>46.370130000000003</v>
      </c>
      <c r="D112" s="4">
        <v>17.787877999999999</v>
      </c>
      <c r="F112" s="4">
        <f>(megálló!C112-terv!$B$2)*109.8</f>
        <v>-3.3547193999997376</v>
      </c>
      <c r="G112" s="4">
        <f>(megálló!D112-terv!$C$2)*77.1</f>
        <v>-2.2617284999999741</v>
      </c>
      <c r="H112" s="4">
        <f t="shared" si="3"/>
        <v>4045.9310498878667</v>
      </c>
      <c r="J112">
        <f>(C112-terv!$B$3)*109.8</f>
        <v>1.7783208000000841</v>
      </c>
      <c r="K112">
        <f>(D112-terv!$C$3)*77.1</f>
        <v>-0.60901290000014463</v>
      </c>
      <c r="L112">
        <f t="shared" si="4"/>
        <v>1879.7131643097905</v>
      </c>
      <c r="S112">
        <f t="shared" si="5"/>
        <v>9999999</v>
      </c>
      <c r="Y112">
        <v>12</v>
      </c>
      <c r="Z112" t="s">
        <v>70</v>
      </c>
    </row>
    <row r="113" spans="1:26" x14ac:dyDescent="0.25">
      <c r="A113">
        <v>20</v>
      </c>
      <c r="B113" t="s">
        <v>70</v>
      </c>
      <c r="C113" s="4">
        <v>46.369495000000001</v>
      </c>
      <c r="D113" s="4">
        <v>17.787960999999999</v>
      </c>
      <c r="F113" s="4">
        <f>(megálló!C113-terv!$B$2)*109.8</f>
        <v>-3.4244424000000238</v>
      </c>
      <c r="G113" s="4">
        <f>(megálló!D113-terv!$C$2)*77.1</f>
        <v>-2.2553291999999701</v>
      </c>
      <c r="H113" s="4">
        <f t="shared" si="3"/>
        <v>4100.4043155877234</v>
      </c>
      <c r="J113">
        <f>(C113-terv!$B$3)*109.8</f>
        <v>1.7085977999997979</v>
      </c>
      <c r="K113">
        <f>(D113-terv!$C$3)*77.1</f>
        <v>-0.60261360000014041</v>
      </c>
      <c r="L113">
        <f t="shared" si="4"/>
        <v>1811.7531821606603</v>
      </c>
      <c r="S113">
        <f t="shared" si="5"/>
        <v>9999999</v>
      </c>
      <c r="Y113">
        <v>20</v>
      </c>
      <c r="Z113" t="s">
        <v>70</v>
      </c>
    </row>
    <row r="114" spans="1:26" x14ac:dyDescent="0.25">
      <c r="A114">
        <v>32</v>
      </c>
      <c r="B114" t="s">
        <v>71</v>
      </c>
      <c r="C114" s="4">
        <v>46.34883</v>
      </c>
      <c r="D114" s="4">
        <v>17.763207000000001</v>
      </c>
      <c r="F114" s="4">
        <f>(megálló!C114-terv!$B$2)*109.8</f>
        <v>-5.6934594000001377</v>
      </c>
      <c r="G114" s="4">
        <f>(megálló!D114-terv!$C$2)*77.1</f>
        <v>-4.1638625999998116</v>
      </c>
      <c r="H114" s="4">
        <f t="shared" si="3"/>
        <v>7053.5970746227858</v>
      </c>
      <c r="J114">
        <f>(C114-terv!$B$3)*109.8</f>
        <v>-0.56041920000031664</v>
      </c>
      <c r="K114">
        <f>(D114-terv!$C$3)*77.1</f>
        <v>-2.5111469999999816</v>
      </c>
      <c r="L114">
        <f t="shared" si="4"/>
        <v>2572.9222559840209</v>
      </c>
      <c r="S114">
        <f t="shared" si="5"/>
        <v>9999999</v>
      </c>
      <c r="Y114">
        <v>32</v>
      </c>
      <c r="Z114" t="s">
        <v>71</v>
      </c>
    </row>
    <row r="115" spans="1:26" x14ac:dyDescent="0.25">
      <c r="A115">
        <v>13</v>
      </c>
      <c r="B115" t="s">
        <v>71</v>
      </c>
      <c r="C115" s="4">
        <v>46.348638999999999</v>
      </c>
      <c r="D115" s="4">
        <v>17.763356999999999</v>
      </c>
      <c r="F115" s="4">
        <f>(megálló!C115-terv!$B$2)*109.8</f>
        <v>-5.7144312000002415</v>
      </c>
      <c r="G115" s="4">
        <f>(megálló!D115-terv!$C$2)*77.1</f>
        <v>-4.1522975999999749</v>
      </c>
      <c r="H115" s="4">
        <f t="shared" si="3"/>
        <v>7063.7312589382773</v>
      </c>
      <c r="J115">
        <f>(C115-terv!$B$3)*109.8</f>
        <v>-0.58139100000041988</v>
      </c>
      <c r="K115">
        <f>(D115-terv!$C$3)*77.1</f>
        <v>-2.4995820000001459</v>
      </c>
      <c r="L115">
        <f t="shared" si="4"/>
        <v>2566.3058410108133</v>
      </c>
      <c r="S115">
        <f t="shared" si="5"/>
        <v>9999999</v>
      </c>
      <c r="Y115">
        <v>13</v>
      </c>
      <c r="Z115" t="s">
        <v>71</v>
      </c>
    </row>
    <row r="116" spans="1:26" x14ac:dyDescent="0.25">
      <c r="A116">
        <v>23</v>
      </c>
      <c r="B116" t="s">
        <v>72</v>
      </c>
      <c r="C116" s="4">
        <v>46.364103</v>
      </c>
      <c r="D116" s="4">
        <v>17.813652999999999</v>
      </c>
      <c r="F116" s="4">
        <f>(megálló!C116-terv!$B$2)*109.8</f>
        <v>-4.0164840000000792</v>
      </c>
      <c r="G116" s="4">
        <f>(megálló!D116-terv!$C$2)*77.1</f>
        <v>-0.27447600000001771</v>
      </c>
      <c r="H116" s="4">
        <f t="shared" si="3"/>
        <v>4025.851561698797</v>
      </c>
      <c r="J116">
        <f>(C116-terv!$B$3)*109.8</f>
        <v>1.1165561999997422</v>
      </c>
      <c r="K116">
        <f>(D116-terv!$C$3)*77.1</f>
        <v>1.3782395999998118</v>
      </c>
      <c r="L116">
        <f t="shared" si="4"/>
        <v>1773.7649626614868</v>
      </c>
      <c r="S116">
        <f t="shared" si="5"/>
        <v>9999999</v>
      </c>
      <c r="Y116">
        <v>23</v>
      </c>
      <c r="Z116" t="s">
        <v>72</v>
      </c>
    </row>
    <row r="117" spans="1:26" x14ac:dyDescent="0.25">
      <c r="A117">
        <v>27</v>
      </c>
      <c r="B117" t="s">
        <v>72</v>
      </c>
      <c r="C117" s="4">
        <v>46.363211999999997</v>
      </c>
      <c r="D117" s="4">
        <v>17.812753000000001</v>
      </c>
      <c r="F117" s="4">
        <f>(megálló!C117-terv!$B$2)*109.8</f>
        <v>-4.1143158000003934</v>
      </c>
      <c r="G117" s="4">
        <f>(megálló!D117-terv!$C$2)*77.1</f>
        <v>-0.34386599999985595</v>
      </c>
      <c r="H117" s="4">
        <f t="shared" si="3"/>
        <v>4128.6605973473743</v>
      </c>
      <c r="J117">
        <f>(C117-terv!$B$3)*109.8</f>
        <v>1.018724399999428</v>
      </c>
      <c r="K117">
        <f>(D117-terv!$C$3)*77.1</f>
        <v>1.3088495999999736</v>
      </c>
      <c r="L117">
        <f t="shared" si="4"/>
        <v>1658.5797172805069</v>
      </c>
      <c r="S117">
        <f t="shared" si="5"/>
        <v>9999999</v>
      </c>
      <c r="Y117">
        <v>27</v>
      </c>
      <c r="Z117" t="s">
        <v>72</v>
      </c>
    </row>
    <row r="118" spans="1:26" x14ac:dyDescent="0.25">
      <c r="A118">
        <v>20</v>
      </c>
      <c r="B118" t="s">
        <v>72</v>
      </c>
      <c r="C118" s="4">
        <v>46.363225</v>
      </c>
      <c r="D118" s="4">
        <v>17.813794000000001</v>
      </c>
      <c r="F118" s="4">
        <f>(megálló!C118-terv!$B$2)*109.8</f>
        <v>-4.112888400000096</v>
      </c>
      <c r="G118" s="4">
        <f>(megálló!D118-terv!$C$2)*77.1</f>
        <v>-0.26360489999979925</v>
      </c>
      <c r="H118" s="4">
        <f t="shared" si="3"/>
        <v>4121.3272782150234</v>
      </c>
      <c r="J118">
        <f>(C118-terv!$B$3)*109.8</f>
        <v>1.0201517999997249</v>
      </c>
      <c r="K118">
        <f>(D118-terv!$C$3)*77.1</f>
        <v>1.3891107000000302</v>
      </c>
      <c r="L118">
        <f t="shared" si="4"/>
        <v>1723.4669221941142</v>
      </c>
      <c r="S118">
        <f t="shared" si="5"/>
        <v>9999999</v>
      </c>
      <c r="Y118">
        <v>20</v>
      </c>
      <c r="Z118" t="s">
        <v>72</v>
      </c>
    </row>
    <row r="119" spans="1:26" x14ac:dyDescent="0.25">
      <c r="A119">
        <v>85</v>
      </c>
      <c r="B119" t="s">
        <v>72</v>
      </c>
      <c r="C119" s="4">
        <v>46.363877000000002</v>
      </c>
      <c r="D119" s="4">
        <v>17.812546999999999</v>
      </c>
      <c r="F119" s="4">
        <f>(megálló!C119-terv!$B$2)*109.8</f>
        <v>-4.0412987999998418</v>
      </c>
      <c r="G119" s="4">
        <f>(megálló!D119-terv!$C$2)*77.1</f>
        <v>-0.35974860000002162</v>
      </c>
      <c r="H119" s="4">
        <f t="shared" si="3"/>
        <v>4057.2792664644294</v>
      </c>
      <c r="J119">
        <f>(C119-terv!$B$3)*109.8</f>
        <v>1.0917413999999794</v>
      </c>
      <c r="K119">
        <f>(D119-terv!$C$3)*77.1</f>
        <v>1.2929669999998079</v>
      </c>
      <c r="L119">
        <f t="shared" si="4"/>
        <v>1692.236079145702</v>
      </c>
      <c r="S119">
        <f t="shared" si="5"/>
        <v>9999999</v>
      </c>
      <c r="Y119">
        <v>85</v>
      </c>
      <c r="Z119" t="s">
        <v>72</v>
      </c>
    </row>
    <row r="120" spans="1:26" x14ac:dyDescent="0.25">
      <c r="A120">
        <v>13</v>
      </c>
      <c r="B120" t="s">
        <v>73</v>
      </c>
      <c r="C120" s="4">
        <v>46.366095000000001</v>
      </c>
      <c r="D120" s="4">
        <v>17.758934</v>
      </c>
      <c r="F120" s="4">
        <f>(megálló!C120-terv!$B$2)*109.8</f>
        <v>-3.7977623999999337</v>
      </c>
      <c r="G120" s="4">
        <f>(megálló!D120-terv!$C$2)*77.1</f>
        <v>-4.4933108999999121</v>
      </c>
      <c r="H120" s="4">
        <f t="shared" si="3"/>
        <v>5883.2679771459743</v>
      </c>
      <c r="J120">
        <f>(C120-terv!$B$3)*109.8</f>
        <v>1.3352777999998877</v>
      </c>
      <c r="K120">
        <f>(D120-terv!$C$3)*77.1</f>
        <v>-2.8405953000000821</v>
      </c>
      <c r="L120">
        <f t="shared" si="4"/>
        <v>3138.7813656824037</v>
      </c>
      <c r="S120">
        <f t="shared" si="5"/>
        <v>9999999</v>
      </c>
      <c r="Y120">
        <v>13</v>
      </c>
      <c r="Z120" t="s">
        <v>73</v>
      </c>
    </row>
    <row r="121" spans="1:26" x14ac:dyDescent="0.25">
      <c r="A121">
        <v>71</v>
      </c>
      <c r="B121" t="s">
        <v>74</v>
      </c>
      <c r="C121" s="4">
        <v>46.354357</v>
      </c>
      <c r="D121" s="4">
        <v>17.836355999999999</v>
      </c>
      <c r="F121" s="4">
        <f>(megálló!C121-terv!$B$2)*109.8</f>
        <v>-5.086594800000058</v>
      </c>
      <c r="G121" s="4">
        <f>(megálló!D121-terv!$C$2)*77.1</f>
        <v>1.4759252999999759</v>
      </c>
      <c r="H121" s="4">
        <f t="shared" si="3"/>
        <v>5296.3952033970854</v>
      </c>
      <c r="J121">
        <f>(C121-terv!$B$3)*109.8</f>
        <v>4.6445399999763028E-2</v>
      </c>
      <c r="K121">
        <f>(D121-terv!$C$3)*77.1</f>
        <v>3.1286408999998052</v>
      </c>
      <c r="L121">
        <f t="shared" si="4"/>
        <v>3128.9856273771425</v>
      </c>
      <c r="S121">
        <f t="shared" si="5"/>
        <v>9999999</v>
      </c>
      <c r="Y121">
        <v>71</v>
      </c>
      <c r="Z121" t="s">
        <v>74</v>
      </c>
    </row>
    <row r="122" spans="1:26" x14ac:dyDescent="0.25">
      <c r="A122">
        <v>26</v>
      </c>
      <c r="B122" t="s">
        <v>75</v>
      </c>
      <c r="C122" s="4">
        <v>46.365012</v>
      </c>
      <c r="D122" s="4">
        <v>17.84891</v>
      </c>
      <c r="F122" s="4">
        <f>(megálló!C122-terv!$B$2)*109.8</f>
        <v>-3.9166758000000739</v>
      </c>
      <c r="G122" s="4">
        <f>(megálló!D122-terv!$C$2)*77.1</f>
        <v>2.4438387000000921</v>
      </c>
      <c r="H122" s="4">
        <f t="shared" si="3"/>
        <v>4616.5676550792978</v>
      </c>
      <c r="J122">
        <f>(C122-terv!$B$3)*109.8</f>
        <v>1.2163643999997475</v>
      </c>
      <c r="K122">
        <f>(D122-terv!$C$3)*77.1</f>
        <v>4.0965542999999212</v>
      </c>
      <c r="L122">
        <f t="shared" si="4"/>
        <v>4273.3241728699441</v>
      </c>
      <c r="S122">
        <f t="shared" si="5"/>
        <v>9999999</v>
      </c>
      <c r="Y122">
        <v>26</v>
      </c>
      <c r="Z122" t="s">
        <v>75</v>
      </c>
    </row>
    <row r="123" spans="1:26" x14ac:dyDescent="0.25">
      <c r="A123">
        <v>90</v>
      </c>
      <c r="B123" t="s">
        <v>76</v>
      </c>
      <c r="C123" s="4">
        <v>46.340341000000002</v>
      </c>
      <c r="D123" s="4">
        <v>17.806877</v>
      </c>
      <c r="F123" s="4">
        <f>(megálló!C123-terv!$B$2)*109.8</f>
        <v>-6.6255515999998424</v>
      </c>
      <c r="G123" s="4">
        <f>(megálló!D123-terv!$C$2)*77.1</f>
        <v>-0.79690559999990673</v>
      </c>
      <c r="H123" s="4">
        <f t="shared" si="3"/>
        <v>6673.3044692694548</v>
      </c>
      <c r="J123">
        <f>(C123-terv!$B$3)*109.8</f>
        <v>-1.4925114000000206</v>
      </c>
      <c r="K123">
        <f>(D123-terv!$C$3)*77.1</f>
        <v>0.8558099999999228</v>
      </c>
      <c r="L123">
        <f t="shared" si="4"/>
        <v>1720.4653542660747</v>
      </c>
      <c r="S123">
        <f t="shared" si="5"/>
        <v>9999999</v>
      </c>
      <c r="Y123">
        <v>90</v>
      </c>
      <c r="Z123" t="s">
        <v>76</v>
      </c>
    </row>
    <row r="124" spans="1:26" x14ac:dyDescent="0.25">
      <c r="A124">
        <v>51</v>
      </c>
      <c r="B124" t="s">
        <v>76</v>
      </c>
      <c r="C124" s="4">
        <v>46.340302999999999</v>
      </c>
      <c r="D124" s="4">
        <v>17.806774000000001</v>
      </c>
      <c r="F124" s="4">
        <f>(megálló!C124-terv!$B$2)*109.8</f>
        <v>-6.6297240000002304</v>
      </c>
      <c r="G124" s="4">
        <f>(megálló!D124-terv!$C$2)*77.1</f>
        <v>-0.80484689999985259</v>
      </c>
      <c r="H124" s="4">
        <f t="shared" si="3"/>
        <v>6678.3994226624709</v>
      </c>
      <c r="J124">
        <f>(C124-terv!$B$3)*109.8</f>
        <v>-1.4966838000004088</v>
      </c>
      <c r="K124">
        <f>(D124-terv!$C$3)*77.1</f>
        <v>0.84786869999997694</v>
      </c>
      <c r="L124">
        <f t="shared" si="4"/>
        <v>1720.1580536751019</v>
      </c>
      <c r="S124">
        <f t="shared" si="5"/>
        <v>9999999</v>
      </c>
      <c r="Y124">
        <v>51</v>
      </c>
      <c r="Z124" t="s">
        <v>76</v>
      </c>
    </row>
    <row r="125" spans="1:26" x14ac:dyDescent="0.25">
      <c r="A125">
        <v>71</v>
      </c>
      <c r="B125" t="s">
        <v>77</v>
      </c>
      <c r="C125" s="4">
        <v>46.354604999999999</v>
      </c>
      <c r="D125" s="4">
        <v>17.826834000000002</v>
      </c>
      <c r="F125" s="4">
        <f>(megálló!C125-terv!$B$2)*109.8</f>
        <v>-5.0593644000001534</v>
      </c>
      <c r="G125" s="4">
        <f>(megálló!D125-terv!$C$2)*77.1</f>
        <v>0.74177910000021319</v>
      </c>
      <c r="H125" s="4">
        <f t="shared" si="3"/>
        <v>5113.4532720252791</v>
      </c>
      <c r="J125">
        <f>(C125-terv!$B$3)*109.8</f>
        <v>7.3675799999668348E-2</v>
      </c>
      <c r="K125">
        <f>(D125-terv!$C$3)*77.1</f>
        <v>2.3944947000000427</v>
      </c>
      <c r="L125">
        <f t="shared" si="4"/>
        <v>2395.6278909367134</v>
      </c>
      <c r="S125">
        <f t="shared" si="5"/>
        <v>9999999</v>
      </c>
      <c r="Y125">
        <v>71</v>
      </c>
      <c r="Z125" t="s">
        <v>77</v>
      </c>
    </row>
    <row r="126" spans="1:26" x14ac:dyDescent="0.25">
      <c r="A126">
        <v>74</v>
      </c>
      <c r="B126" t="s">
        <v>77</v>
      </c>
      <c r="C126" s="4">
        <v>46.355049000000001</v>
      </c>
      <c r="D126" s="4">
        <v>17.825071999999999</v>
      </c>
      <c r="F126" s="4">
        <f>(megálló!C126-terv!$B$2)*109.8</f>
        <v>-5.0106131999999706</v>
      </c>
      <c r="G126" s="4">
        <f>(megálló!D126-terv!$C$2)*77.1</f>
        <v>0.60592889999998745</v>
      </c>
      <c r="H126" s="4">
        <f t="shared" si="3"/>
        <v>5047.117441854225</v>
      </c>
      <c r="J126">
        <f>(C126-terv!$B$3)*109.8</f>
        <v>0.1224269999998512</v>
      </c>
      <c r="K126">
        <f>(D126-terv!$C$3)*77.1</f>
        <v>2.258644499999817</v>
      </c>
      <c r="L126">
        <f t="shared" si="4"/>
        <v>2261.9600676644113</v>
      </c>
      <c r="S126">
        <f t="shared" si="5"/>
        <v>9999999</v>
      </c>
      <c r="Y126">
        <v>74</v>
      </c>
      <c r="Z126" t="s">
        <v>77</v>
      </c>
    </row>
    <row r="127" spans="1:26" x14ac:dyDescent="0.25">
      <c r="A127">
        <v>72</v>
      </c>
      <c r="B127" t="s">
        <v>77</v>
      </c>
      <c r="C127" s="4">
        <v>46.354379999999999</v>
      </c>
      <c r="D127" s="4">
        <v>17.826076</v>
      </c>
      <c r="F127" s="4">
        <f>(megálló!C127-terv!$B$2)*109.8</f>
        <v>-5.0840694000001934</v>
      </c>
      <c r="G127" s="4">
        <f>(megálló!D127-terv!$C$2)*77.1</f>
        <v>0.68333730000012483</v>
      </c>
      <c r="H127" s="4">
        <f t="shared" si="3"/>
        <v>5129.7866943557983</v>
      </c>
      <c r="J127">
        <f>(C127-terv!$B$3)*109.8</f>
        <v>4.897079999962841E-2</v>
      </c>
      <c r="K127">
        <f>(D127-terv!$C$3)*77.1</f>
        <v>2.3360528999999541</v>
      </c>
      <c r="L127">
        <f t="shared" si="4"/>
        <v>2336.5661323512331</v>
      </c>
      <c r="S127">
        <f t="shared" si="5"/>
        <v>9999999</v>
      </c>
      <c r="Y127">
        <v>72</v>
      </c>
      <c r="Z127" t="s">
        <v>77</v>
      </c>
    </row>
    <row r="128" spans="1:26" x14ac:dyDescent="0.25">
      <c r="A128">
        <v>20</v>
      </c>
      <c r="B128" t="s">
        <v>78</v>
      </c>
      <c r="C128" s="4">
        <v>46.365029</v>
      </c>
      <c r="D128" s="4">
        <v>17.798891999999999</v>
      </c>
      <c r="F128" s="4">
        <f>(megálló!C128-terv!$B$2)*109.8</f>
        <v>-3.9148092000001058</v>
      </c>
      <c r="G128" s="4">
        <f>(megálló!D128-terv!$C$2)*77.1</f>
        <v>-1.4125491000000194</v>
      </c>
      <c r="H128" s="4">
        <f t="shared" si="3"/>
        <v>4161.8536774274426</v>
      </c>
      <c r="J128">
        <f>(C128-terv!$B$3)*109.8</f>
        <v>1.2182309999997158</v>
      </c>
      <c r="K128">
        <f>(D128-terv!$C$3)*77.1</f>
        <v>0.24016649999981005</v>
      </c>
      <c r="L128">
        <f t="shared" si="4"/>
        <v>1241.6789911577252</v>
      </c>
      <c r="S128">
        <f t="shared" si="5"/>
        <v>9999999</v>
      </c>
      <c r="Y128">
        <v>20</v>
      </c>
      <c r="Z128" t="s">
        <v>78</v>
      </c>
    </row>
    <row r="129" spans="1:26" x14ac:dyDescent="0.25">
      <c r="A129">
        <v>85</v>
      </c>
      <c r="B129" t="s">
        <v>78</v>
      </c>
      <c r="C129" s="4">
        <v>46.365189000000001</v>
      </c>
      <c r="D129" s="4">
        <v>17.798452000000001</v>
      </c>
      <c r="F129" s="4">
        <f>(megálló!C129-terv!$B$2)*109.8</f>
        <v>-3.8972411999999905</v>
      </c>
      <c r="G129" s="4">
        <f>(megálló!D129-terv!$C$2)*77.1</f>
        <v>-1.4464730999998308</v>
      </c>
      <c r="H129" s="4">
        <f t="shared" si="3"/>
        <v>4157.014962686625</v>
      </c>
      <c r="J129">
        <f>(C129-terv!$B$3)*109.8</f>
        <v>1.2357989999998309</v>
      </c>
      <c r="K129">
        <f>(D129-terv!$C$3)*77.1</f>
        <v>0.20624249999999866</v>
      </c>
      <c r="L129">
        <f t="shared" si="4"/>
        <v>1252.8907123954714</v>
      </c>
      <c r="S129">
        <f t="shared" si="5"/>
        <v>9999999</v>
      </c>
      <c r="Y129">
        <v>85</v>
      </c>
      <c r="Z129" t="s">
        <v>78</v>
      </c>
    </row>
    <row r="130" spans="1:26" x14ac:dyDescent="0.25">
      <c r="A130">
        <v>71</v>
      </c>
      <c r="B130" t="s">
        <v>79</v>
      </c>
      <c r="C130" s="4">
        <v>46.357591999999997</v>
      </c>
      <c r="D130" s="4">
        <v>17.840160000000001</v>
      </c>
      <c r="F130" s="4">
        <f>(megálló!C130-terv!$B$2)*109.8</f>
        <v>-4.7313918000004378</v>
      </c>
      <c r="G130" s="4">
        <f>(megálló!D130-terv!$C$2)*77.1</f>
        <v>1.7692137000001578</v>
      </c>
      <c r="H130" s="4">
        <f t="shared" si="3"/>
        <v>5051.3548164209997</v>
      </c>
      <c r="J130">
        <f>(C130-terv!$B$3)*109.8</f>
        <v>0.40164839999938379</v>
      </c>
      <c r="K130">
        <f>(D130-terv!$C$3)*77.1</f>
        <v>3.4219292999999875</v>
      </c>
      <c r="L130">
        <f t="shared" si="4"/>
        <v>3445.4203765898392</v>
      </c>
      <c r="S130">
        <f t="shared" si="5"/>
        <v>9999999</v>
      </c>
      <c r="Y130">
        <v>71</v>
      </c>
      <c r="Z130" t="s">
        <v>79</v>
      </c>
    </row>
    <row r="131" spans="1:26" x14ac:dyDescent="0.25">
      <c r="A131">
        <v>27</v>
      </c>
      <c r="B131" t="s">
        <v>80</v>
      </c>
      <c r="C131" s="4">
        <v>46.356124999999999</v>
      </c>
      <c r="D131" s="4">
        <v>17.818579</v>
      </c>
      <c r="F131" s="4">
        <f>(megálló!C131-terv!$B$2)*109.8</f>
        <v>-4.8924684000002303</v>
      </c>
      <c r="G131" s="4">
        <f>(megálló!D131-terv!$C$2)*77.1</f>
        <v>0.10531860000006681</v>
      </c>
      <c r="H131" s="4">
        <f t="shared" ref="H131:H194" si="6">SQRT(F131*F131+G131*G131)*1000</f>
        <v>4893.601848588296</v>
      </c>
      <c r="J131">
        <f>(C131-terv!$B$3)*109.8</f>
        <v>0.24057179999959147</v>
      </c>
      <c r="K131">
        <f>(D131-terv!$C$3)*77.1</f>
        <v>1.7580341999998963</v>
      </c>
      <c r="L131">
        <f t="shared" ref="L131:L194" si="7">SQRT(J131*J131+K131*K131)*1000</f>
        <v>1774.4179438126516</v>
      </c>
      <c r="S131">
        <f t="shared" ref="S131:S194" si="8">IF(A131=$H$225,L131,9999999)</f>
        <v>9999999</v>
      </c>
      <c r="Y131">
        <v>27</v>
      </c>
      <c r="Z131" t="s">
        <v>80</v>
      </c>
    </row>
    <row r="132" spans="1:26" x14ac:dyDescent="0.25">
      <c r="A132">
        <v>74</v>
      </c>
      <c r="B132" t="s">
        <v>80</v>
      </c>
      <c r="C132" s="4">
        <v>46.355998</v>
      </c>
      <c r="D132" s="4">
        <v>17.819935999999998</v>
      </c>
      <c r="F132" s="4">
        <f>(megálló!C132-terv!$B$2)*109.8</f>
        <v>-4.9064130000001311</v>
      </c>
      <c r="G132" s="4">
        <f>(megálló!D132-terv!$C$2)*77.1</f>
        <v>0.20994329999996814</v>
      </c>
      <c r="H132" s="4">
        <f t="shared" si="6"/>
        <v>4910.9026375794874</v>
      </c>
      <c r="J132">
        <f>(C132-terv!$B$3)*109.8</f>
        <v>0.22662719999969028</v>
      </c>
      <c r="K132">
        <f>(D132-terv!$C$3)*77.1</f>
        <v>1.8626588999997977</v>
      </c>
      <c r="L132">
        <f t="shared" si="7"/>
        <v>1876.3949652267127</v>
      </c>
      <c r="S132">
        <f t="shared" si="8"/>
        <v>9999999</v>
      </c>
      <c r="Y132">
        <v>74</v>
      </c>
      <c r="Z132" t="s">
        <v>80</v>
      </c>
    </row>
    <row r="133" spans="1:26" x14ac:dyDescent="0.25">
      <c r="A133">
        <v>21</v>
      </c>
      <c r="B133" t="s">
        <v>81</v>
      </c>
      <c r="C133" s="4">
        <v>46.379370000000002</v>
      </c>
      <c r="D133" s="4">
        <v>17.769203999999998</v>
      </c>
      <c r="F133" s="4">
        <f>(megálló!C133-terv!$B$2)*109.8</f>
        <v>-2.3401673999999173</v>
      </c>
      <c r="G133" s="4">
        <f>(megálló!D133-terv!$C$2)*77.1</f>
        <v>-3.7014939000000315</v>
      </c>
      <c r="H133" s="4">
        <f t="shared" si="6"/>
        <v>4379.2054703747135</v>
      </c>
      <c r="J133">
        <f>(C133-terv!$B$3)*109.8</f>
        <v>2.7928727999999041</v>
      </c>
      <c r="K133">
        <f>(D133-terv!$C$3)*77.1</f>
        <v>-2.048778300000202</v>
      </c>
      <c r="L133">
        <f t="shared" si="7"/>
        <v>3463.7596624955117</v>
      </c>
      <c r="S133">
        <f t="shared" si="8"/>
        <v>9999999</v>
      </c>
      <c r="Y133">
        <v>21</v>
      </c>
      <c r="Z133" t="s">
        <v>81</v>
      </c>
    </row>
    <row r="134" spans="1:26" x14ac:dyDescent="0.25">
      <c r="A134">
        <v>40</v>
      </c>
      <c r="B134" t="s">
        <v>82</v>
      </c>
      <c r="C134" s="4">
        <v>46.378247999999999</v>
      </c>
      <c r="D134" s="4">
        <v>17.763414999999998</v>
      </c>
      <c r="F134" s="4">
        <f>(megálló!C134-terv!$B$2)*109.8</f>
        <v>-2.4633630000001685</v>
      </c>
      <c r="G134" s="4">
        <f>(megálló!D134-terv!$C$2)*77.1</f>
        <v>-4.1478258000000352</v>
      </c>
      <c r="H134" s="4">
        <f t="shared" si="6"/>
        <v>4824.1699946121053</v>
      </c>
      <c r="J134">
        <f>(C134-terv!$B$3)*109.8</f>
        <v>2.6696771999996529</v>
      </c>
      <c r="K134">
        <f>(D134-terv!$C$3)*77.1</f>
        <v>-2.4951102000002052</v>
      </c>
      <c r="L134">
        <f t="shared" si="7"/>
        <v>3654.1416587679041</v>
      </c>
      <c r="S134">
        <f t="shared" si="8"/>
        <v>9999999</v>
      </c>
      <c r="Y134">
        <v>40</v>
      </c>
      <c r="Z134" t="s">
        <v>82</v>
      </c>
    </row>
    <row r="135" spans="1:26" x14ac:dyDescent="0.25">
      <c r="A135">
        <v>20</v>
      </c>
      <c r="B135" t="s">
        <v>82</v>
      </c>
      <c r="C135" s="4">
        <v>46.378239000000001</v>
      </c>
      <c r="D135" s="4">
        <v>17.763238999999999</v>
      </c>
      <c r="F135" s="4">
        <f>(megálló!C135-terv!$B$2)*109.8</f>
        <v>-2.4643512000000141</v>
      </c>
      <c r="G135" s="4">
        <f>(megálló!D135-terv!$C$2)*77.1</f>
        <v>-4.1613954000000142</v>
      </c>
      <c r="H135" s="4">
        <f t="shared" si="6"/>
        <v>4836.3455740964982</v>
      </c>
      <c r="J135">
        <f>(C135-terv!$B$3)*109.8</f>
        <v>2.6686889999998074</v>
      </c>
      <c r="K135">
        <f>(D135-terv!$C$3)*77.1</f>
        <v>-2.5086798000001846</v>
      </c>
      <c r="L135">
        <f t="shared" si="7"/>
        <v>3662.7005498196186</v>
      </c>
      <c r="S135">
        <f t="shared" si="8"/>
        <v>9999999</v>
      </c>
      <c r="Y135">
        <v>20</v>
      </c>
      <c r="Z135" t="s">
        <v>82</v>
      </c>
    </row>
    <row r="136" spans="1:26" x14ac:dyDescent="0.25">
      <c r="A136">
        <v>44</v>
      </c>
      <c r="B136" t="s">
        <v>83</v>
      </c>
      <c r="C136" s="4">
        <v>46.364531999999997</v>
      </c>
      <c r="D136" s="4">
        <v>17.793810000000001</v>
      </c>
      <c r="F136" s="4">
        <f>(megálló!C136-terv!$B$2)*109.8</f>
        <v>-3.9693798000004192</v>
      </c>
      <c r="G136" s="4">
        <f>(megálló!D136-terv!$C$2)*77.1</f>
        <v>-1.8043712999998678</v>
      </c>
      <c r="H136" s="4">
        <f t="shared" si="6"/>
        <v>4360.2444638935767</v>
      </c>
      <c r="J136">
        <f>(C136-terv!$B$3)*109.8</f>
        <v>1.1636603999994022</v>
      </c>
      <c r="K136">
        <f>(D136-terv!$C$3)*77.1</f>
        <v>-0.15165570000003825</v>
      </c>
      <c r="L136">
        <f t="shared" si="7"/>
        <v>1173.5011622786194</v>
      </c>
      <c r="S136">
        <f t="shared" si="8"/>
        <v>9999999</v>
      </c>
      <c r="Y136">
        <v>44</v>
      </c>
      <c r="Z136" t="s">
        <v>83</v>
      </c>
    </row>
    <row r="137" spans="1:26" x14ac:dyDescent="0.25">
      <c r="A137">
        <v>84</v>
      </c>
      <c r="B137" t="s">
        <v>84</v>
      </c>
      <c r="C137" s="4">
        <v>46.430000999999997</v>
      </c>
      <c r="D137" s="4">
        <v>17.845378</v>
      </c>
      <c r="F137" s="4">
        <f>(megálló!C137-terv!$B$2)*109.8</f>
        <v>3.2191163999996051</v>
      </c>
      <c r="G137" s="4">
        <f>(megálló!D137-terv!$C$2)*77.1</f>
        <v>2.171521500000102</v>
      </c>
      <c r="H137" s="4">
        <f t="shared" si="6"/>
        <v>3883.0678621045386</v>
      </c>
      <c r="J137">
        <f>(C137-terv!$B$3)*109.8</f>
        <v>8.3521565999994269</v>
      </c>
      <c r="K137">
        <f>(D137-terv!$C$3)*77.1</f>
        <v>3.8242370999999316</v>
      </c>
      <c r="L137">
        <f t="shared" si="7"/>
        <v>9186.038823558818</v>
      </c>
      <c r="S137">
        <f t="shared" si="8"/>
        <v>9999999</v>
      </c>
      <c r="Y137">
        <v>84</v>
      </c>
      <c r="Z137" t="s">
        <v>84</v>
      </c>
    </row>
    <row r="138" spans="1:26" x14ac:dyDescent="0.25">
      <c r="A138">
        <v>84</v>
      </c>
      <c r="B138" t="s">
        <v>85</v>
      </c>
      <c r="C138" s="4">
        <v>46.429769</v>
      </c>
      <c r="D138" s="4">
        <v>17.840568999999999</v>
      </c>
      <c r="F138" s="4">
        <f>(megálló!C138-terv!$B$2)*109.8</f>
        <v>3.193642799999945</v>
      </c>
      <c r="G138" s="4">
        <f>(megálló!D138-terv!$C$2)*77.1</f>
        <v>1.8007475999999776</v>
      </c>
      <c r="H138" s="4">
        <f t="shared" si="6"/>
        <v>3666.3396259617257</v>
      </c>
      <c r="J138">
        <f>(C138-terv!$B$3)*109.8</f>
        <v>8.3266829999997665</v>
      </c>
      <c r="K138">
        <f>(D138-terv!$C$3)*77.1</f>
        <v>3.4534631999998071</v>
      </c>
      <c r="L138">
        <f t="shared" si="7"/>
        <v>9014.4360808781603</v>
      </c>
      <c r="S138">
        <f t="shared" si="8"/>
        <v>9999999</v>
      </c>
      <c r="Y138">
        <v>84</v>
      </c>
      <c r="Z138" t="s">
        <v>85</v>
      </c>
    </row>
    <row r="139" spans="1:26" x14ac:dyDescent="0.25">
      <c r="A139">
        <v>45</v>
      </c>
      <c r="B139" t="s">
        <v>86</v>
      </c>
      <c r="C139" s="4">
        <v>46.34628</v>
      </c>
      <c r="D139" s="4">
        <v>17.779406000000002</v>
      </c>
      <c r="F139" s="4">
        <f>(megálló!C139-terv!$B$2)*109.8</f>
        <v>-5.9734494000000709</v>
      </c>
      <c r="G139" s="4">
        <f>(megálló!D139-terv!$C$2)*77.1</f>
        <v>-2.9149196999997886</v>
      </c>
      <c r="H139" s="4">
        <f t="shared" si="6"/>
        <v>6646.7175802653192</v>
      </c>
      <c r="J139">
        <f>(C139-terv!$B$3)*109.8</f>
        <v>-0.84040920000024921</v>
      </c>
      <c r="K139">
        <f>(D139-terv!$C$3)*77.1</f>
        <v>-1.2622040999999591</v>
      </c>
      <c r="L139">
        <f t="shared" si="7"/>
        <v>1516.3926976551179</v>
      </c>
      <c r="S139">
        <f t="shared" si="8"/>
        <v>9999999</v>
      </c>
      <c r="Y139">
        <v>45</v>
      </c>
      <c r="Z139" t="s">
        <v>86</v>
      </c>
    </row>
    <row r="140" spans="1:26" x14ac:dyDescent="0.25">
      <c r="A140">
        <v>40</v>
      </c>
      <c r="B140" t="s">
        <v>86</v>
      </c>
      <c r="C140" s="4">
        <v>46.346286999999997</v>
      </c>
      <c r="D140" s="4">
        <v>17.779585999999998</v>
      </c>
      <c r="F140" s="4">
        <f>(megálló!C140-terv!$B$2)*109.8</f>
        <v>-5.9726808000004512</v>
      </c>
      <c r="G140" s="4">
        <f>(megálló!D140-terv!$C$2)*77.1</f>
        <v>-2.9010417000000399</v>
      </c>
      <c r="H140" s="4">
        <f t="shared" si="6"/>
        <v>6639.9517230047059</v>
      </c>
      <c r="J140">
        <f>(C140-terv!$B$3)*109.8</f>
        <v>-0.83964060000062946</v>
      </c>
      <c r="K140">
        <f>(D140-terv!$C$3)*77.1</f>
        <v>-1.2483261000002104</v>
      </c>
      <c r="L140">
        <f t="shared" si="7"/>
        <v>1504.4315833932606</v>
      </c>
      <c r="S140">
        <f t="shared" si="8"/>
        <v>9999999</v>
      </c>
      <c r="Y140">
        <v>40</v>
      </c>
      <c r="Z140" t="s">
        <v>86</v>
      </c>
    </row>
    <row r="141" spans="1:26" x14ac:dyDescent="0.25">
      <c r="A141">
        <v>12</v>
      </c>
      <c r="B141" t="s">
        <v>87</v>
      </c>
      <c r="C141" s="4">
        <v>46.375535999999997</v>
      </c>
      <c r="D141" s="4">
        <v>17.785775000000001</v>
      </c>
      <c r="F141" s="4">
        <f>(megálló!C141-terv!$B$2)*109.8</f>
        <v>-2.7611406000004419</v>
      </c>
      <c r="G141" s="4">
        <f>(megálló!D141-terv!$C$2)*77.1</f>
        <v>-2.4238697999998347</v>
      </c>
      <c r="H141" s="4">
        <f t="shared" si="6"/>
        <v>3674.1042745575473</v>
      </c>
      <c r="J141">
        <f>(C141-terv!$B$3)*109.8</f>
        <v>2.3718995999993795</v>
      </c>
      <c r="K141">
        <f>(D141-terv!$C$3)*77.1</f>
        <v>-0.77115420000000501</v>
      </c>
      <c r="L141">
        <f t="shared" si="7"/>
        <v>2494.1103649708175</v>
      </c>
      <c r="S141">
        <f t="shared" si="8"/>
        <v>9999999</v>
      </c>
      <c r="Y141">
        <v>12</v>
      </c>
      <c r="Z141" t="s">
        <v>87</v>
      </c>
    </row>
    <row r="142" spans="1:26" x14ac:dyDescent="0.25">
      <c r="A142">
        <v>41</v>
      </c>
      <c r="B142" t="s">
        <v>88</v>
      </c>
      <c r="C142" s="4">
        <v>46.345587999999999</v>
      </c>
      <c r="D142" s="4">
        <v>17.783640999999999</v>
      </c>
      <c r="F142" s="4">
        <f>(megálló!C142-terv!$B$2)*109.8</f>
        <v>-6.0494310000001592</v>
      </c>
      <c r="G142" s="4">
        <f>(megálló!D142-terv!$C$2)*77.1</f>
        <v>-2.5884011999999608</v>
      </c>
      <c r="H142" s="4">
        <f t="shared" si="6"/>
        <v>6579.9267622006382</v>
      </c>
      <c r="J142">
        <f>(C142-terv!$B$3)*109.8</f>
        <v>-0.91639080000033746</v>
      </c>
      <c r="K142">
        <f>(D142-terv!$C$3)*77.1</f>
        <v>-0.93568560000013112</v>
      </c>
      <c r="L142">
        <f t="shared" si="7"/>
        <v>1309.6868482094733</v>
      </c>
      <c r="S142">
        <f t="shared" si="8"/>
        <v>9999999</v>
      </c>
      <c r="Y142">
        <v>41</v>
      </c>
      <c r="Z142" t="s">
        <v>88</v>
      </c>
    </row>
    <row r="143" spans="1:26" x14ac:dyDescent="0.25">
      <c r="A143">
        <v>44</v>
      </c>
      <c r="B143" t="s">
        <v>89</v>
      </c>
      <c r="C143" s="4">
        <v>46.360182000000002</v>
      </c>
      <c r="D143" s="4">
        <v>17.793887000000002</v>
      </c>
      <c r="F143" s="4">
        <f>(megálló!C143-terv!$B$2)*109.8</f>
        <v>-4.4470097999998908</v>
      </c>
      <c r="G143" s="4">
        <f>(megálló!D143-terv!$C$2)*77.1</f>
        <v>-1.7984345999997913</v>
      </c>
      <c r="H143" s="4">
        <f t="shared" si="6"/>
        <v>4796.9014135972684</v>
      </c>
      <c r="J143">
        <f>(C143-terv!$B$3)*109.8</f>
        <v>0.68603039999993032</v>
      </c>
      <c r="K143">
        <f>(D143-terv!$C$3)*77.1</f>
        <v>-0.14571899999996168</v>
      </c>
      <c r="L143">
        <f t="shared" si="7"/>
        <v>701.33568045911738</v>
      </c>
      <c r="S143">
        <f t="shared" si="8"/>
        <v>9999999</v>
      </c>
      <c r="Y143">
        <v>44</v>
      </c>
      <c r="Z143" t="s">
        <v>89</v>
      </c>
    </row>
    <row r="144" spans="1:26" x14ac:dyDescent="0.25">
      <c r="A144">
        <v>44</v>
      </c>
      <c r="B144" t="s">
        <v>90</v>
      </c>
      <c r="C144" s="4">
        <v>46.361618</v>
      </c>
      <c r="D144" s="4">
        <v>17.793904999999999</v>
      </c>
      <c r="F144" s="4">
        <f>(megálló!C144-terv!$B$2)*109.8</f>
        <v>-4.2893370000000868</v>
      </c>
      <c r="G144" s="4">
        <f>(megálló!D144-terv!$C$2)*77.1</f>
        <v>-1.7970468000000082</v>
      </c>
      <c r="H144" s="4">
        <f t="shared" si="6"/>
        <v>4650.5686857587662</v>
      </c>
      <c r="J144">
        <f>(C144-terv!$B$3)*109.8</f>
        <v>0.84370319999973442</v>
      </c>
      <c r="K144">
        <f>(D144-terv!$C$3)*77.1</f>
        <v>-0.14433120000017857</v>
      </c>
      <c r="L144">
        <f t="shared" si="7"/>
        <v>855.95945288505538</v>
      </c>
      <c r="S144">
        <f t="shared" si="8"/>
        <v>9999999</v>
      </c>
      <c r="Y144">
        <v>44</v>
      </c>
      <c r="Z144" t="s">
        <v>90</v>
      </c>
    </row>
    <row r="145" spans="1:26" x14ac:dyDescent="0.25">
      <c r="A145">
        <v>90</v>
      </c>
      <c r="B145" t="s">
        <v>91</v>
      </c>
      <c r="C145" s="4">
        <v>46.339928</v>
      </c>
      <c r="D145" s="4">
        <v>17.801642000000001</v>
      </c>
      <c r="F145" s="4">
        <f>(megálló!C145-terv!$B$2)*109.8</f>
        <v>-6.6708990000000368</v>
      </c>
      <c r="G145" s="4">
        <f>(megálló!D145-terv!$C$2)*77.1</f>
        <v>-1.2005240999998288</v>
      </c>
      <c r="H145" s="4">
        <f t="shared" si="6"/>
        <v>6778.0639996153686</v>
      </c>
      <c r="J145">
        <f>(C145-terv!$B$3)*109.8</f>
        <v>-1.5378588000002154</v>
      </c>
      <c r="K145">
        <f>(D145-terv!$C$3)*77.1</f>
        <v>0.45219150000000069</v>
      </c>
      <c r="L145">
        <f t="shared" si="7"/>
        <v>1602.9618964312135</v>
      </c>
      <c r="S145">
        <f t="shared" si="8"/>
        <v>9999999</v>
      </c>
      <c r="Y145">
        <v>90</v>
      </c>
      <c r="Z145" t="s">
        <v>91</v>
      </c>
    </row>
    <row r="146" spans="1:26" x14ac:dyDescent="0.25">
      <c r="A146">
        <v>51</v>
      </c>
      <c r="B146" t="s">
        <v>91</v>
      </c>
      <c r="C146" s="4">
        <v>46.339570000000002</v>
      </c>
      <c r="D146" s="4">
        <v>17.802036999999999</v>
      </c>
      <c r="F146" s="4">
        <f>(megálló!C146-terv!$B$2)*109.8</f>
        <v>-6.7102073999998746</v>
      </c>
      <c r="G146" s="4">
        <f>(megálló!D146-terv!$C$2)*77.1</f>
        <v>-1.170069600000023</v>
      </c>
      <c r="H146" s="4">
        <f t="shared" si="6"/>
        <v>6811.4569821630157</v>
      </c>
      <c r="J146">
        <f>(C146-terv!$B$3)*109.8</f>
        <v>-1.5771672000000534</v>
      </c>
      <c r="K146">
        <f>(D146-terv!$C$3)*77.1</f>
        <v>0.48264599999980645</v>
      </c>
      <c r="L146">
        <f t="shared" si="7"/>
        <v>1649.3645861579002</v>
      </c>
      <c r="S146">
        <f t="shared" si="8"/>
        <v>9999999</v>
      </c>
      <c r="Y146">
        <v>51</v>
      </c>
      <c r="Z146" t="s">
        <v>91</v>
      </c>
    </row>
    <row r="147" spans="1:26" x14ac:dyDescent="0.25">
      <c r="A147">
        <v>90</v>
      </c>
      <c r="B147" t="s">
        <v>92</v>
      </c>
      <c r="C147" s="4">
        <v>46.349038</v>
      </c>
      <c r="D147" s="4">
        <v>17.794060999999999</v>
      </c>
      <c r="F147" s="4">
        <f>(megálló!C147-terv!$B$2)*109.8</f>
        <v>-5.6706210000000663</v>
      </c>
      <c r="G147" s="4">
        <f>(megálló!D147-terv!$C$2)*77.1</f>
        <v>-1.7850191999999703</v>
      </c>
      <c r="H147" s="4">
        <f t="shared" si="6"/>
        <v>5944.9336472336081</v>
      </c>
      <c r="J147">
        <f>(C147-terv!$B$3)*109.8</f>
        <v>-0.537580800000245</v>
      </c>
      <c r="K147">
        <f>(D147-terv!$C$3)*77.1</f>
        <v>-0.13230360000014085</v>
      </c>
      <c r="L147">
        <f t="shared" si="7"/>
        <v>553.62203632252636</v>
      </c>
      <c r="S147">
        <f t="shared" si="8"/>
        <v>9999999</v>
      </c>
      <c r="Y147">
        <v>90</v>
      </c>
      <c r="Z147" t="s">
        <v>92</v>
      </c>
    </row>
    <row r="148" spans="1:26" x14ac:dyDescent="0.25">
      <c r="A148">
        <v>51</v>
      </c>
      <c r="B148" t="s">
        <v>92</v>
      </c>
      <c r="C148" s="4">
        <v>46.349131999999997</v>
      </c>
      <c r="D148" s="4">
        <v>17.794131</v>
      </c>
      <c r="F148" s="4">
        <f>(megálló!C148-terv!$B$2)*109.8</f>
        <v>-5.660299800000379</v>
      </c>
      <c r="G148" s="4">
        <f>(megálló!D148-terv!$C$2)*77.1</f>
        <v>-1.7796221999999007</v>
      </c>
      <c r="H148" s="4">
        <f t="shared" si="6"/>
        <v>5933.4685472004339</v>
      </c>
      <c r="J148">
        <f>(C148-terv!$B$3)*109.8</f>
        <v>-0.52725960000055772</v>
      </c>
      <c r="K148">
        <f>(D148-terv!$C$3)*77.1</f>
        <v>-0.12690660000007126</v>
      </c>
      <c r="L148">
        <f t="shared" si="7"/>
        <v>542.31722351067378</v>
      </c>
      <c r="S148">
        <f t="shared" si="8"/>
        <v>9999999</v>
      </c>
      <c r="Y148">
        <v>51</v>
      </c>
      <c r="Z148" t="s">
        <v>92</v>
      </c>
    </row>
    <row r="149" spans="1:26" x14ac:dyDescent="0.25">
      <c r="A149">
        <v>90</v>
      </c>
      <c r="B149" t="s">
        <v>93</v>
      </c>
      <c r="C149" s="4">
        <v>46.345523</v>
      </c>
      <c r="D149" s="4">
        <v>17.796832999999999</v>
      </c>
      <c r="F149" s="4">
        <f>(megálló!C149-terv!$B$2)*109.8</f>
        <v>-6.0565680000000839</v>
      </c>
      <c r="G149" s="4">
        <f>(megálló!D149-terv!$C$2)*77.1</f>
        <v>-1.5712979999999535</v>
      </c>
      <c r="H149" s="4">
        <f t="shared" si="6"/>
        <v>6257.0754625007412</v>
      </c>
      <c r="J149">
        <f>(C149-terv!$B$3)*109.8</f>
        <v>-0.92352780000026224</v>
      </c>
      <c r="K149">
        <f>(D149-terv!$C$3)*77.1</f>
        <v>8.1417599999875981E-2</v>
      </c>
      <c r="L149">
        <f t="shared" si="7"/>
        <v>927.10971463094063</v>
      </c>
      <c r="S149">
        <f t="shared" si="8"/>
        <v>9999999</v>
      </c>
      <c r="Y149">
        <v>90</v>
      </c>
      <c r="Z149" t="s">
        <v>93</v>
      </c>
    </row>
    <row r="150" spans="1:26" x14ac:dyDescent="0.25">
      <c r="A150">
        <v>51</v>
      </c>
      <c r="B150" t="s">
        <v>93</v>
      </c>
      <c r="C150" s="4">
        <v>46.345613999999998</v>
      </c>
      <c r="D150" s="4">
        <v>17.796835999999999</v>
      </c>
      <c r="F150" s="4">
        <f>(megálló!C150-terv!$B$2)*109.8</f>
        <v>-6.0465762000003451</v>
      </c>
      <c r="G150" s="4">
        <f>(megálló!D150-terv!$C$2)*77.1</f>
        <v>-1.5710666999999896</v>
      </c>
      <c r="H150" s="4">
        <f t="shared" si="6"/>
        <v>6247.3461820407765</v>
      </c>
      <c r="J150">
        <f>(C150-terv!$B$3)*109.8</f>
        <v>-0.91353600000052348</v>
      </c>
      <c r="K150">
        <f>(D150-terv!$C$3)*77.1</f>
        <v>8.1648899999839833E-2</v>
      </c>
      <c r="L150">
        <f t="shared" si="7"/>
        <v>917.1774998156792</v>
      </c>
      <c r="S150">
        <f t="shared" si="8"/>
        <v>9999999</v>
      </c>
      <c r="Y150">
        <v>51</v>
      </c>
      <c r="Z150" t="s">
        <v>93</v>
      </c>
    </row>
    <row r="151" spans="1:26" x14ac:dyDescent="0.25">
      <c r="A151">
        <v>44</v>
      </c>
      <c r="B151" t="s">
        <v>94</v>
      </c>
      <c r="C151" s="4">
        <v>46.356924999999997</v>
      </c>
      <c r="D151" s="4">
        <v>17.794208000000001</v>
      </c>
      <c r="F151" s="4">
        <f>(megálló!C151-terv!$B$2)*109.8</f>
        <v>-4.8046284000004347</v>
      </c>
      <c r="G151" s="4">
        <f>(megálló!D151-terv!$C$2)*77.1</f>
        <v>-1.7736854999998242</v>
      </c>
      <c r="H151" s="4">
        <f t="shared" si="6"/>
        <v>5121.5636591767907</v>
      </c>
      <c r="J151">
        <f>(C151-terv!$B$3)*109.8</f>
        <v>0.32841179999938674</v>
      </c>
      <c r="K151">
        <f>(D151-terv!$C$3)*77.1</f>
        <v>-0.12096989999999472</v>
      </c>
      <c r="L151">
        <f t="shared" si="7"/>
        <v>349.98289541754167</v>
      </c>
      <c r="S151">
        <f t="shared" si="8"/>
        <v>9999999</v>
      </c>
      <c r="Y151">
        <v>44</v>
      </c>
      <c r="Z151" t="s">
        <v>94</v>
      </c>
    </row>
    <row r="152" spans="1:26" x14ac:dyDescent="0.25">
      <c r="A152">
        <v>46</v>
      </c>
      <c r="B152" t="s">
        <v>95</v>
      </c>
      <c r="C152" s="4">
        <v>46.312750000000001</v>
      </c>
      <c r="D152" s="4">
        <v>17.786045000000001</v>
      </c>
      <c r="F152" s="4">
        <f>(megálló!C152-terv!$B$2)*109.8</f>
        <v>-9.6550433999999559</v>
      </c>
      <c r="G152" s="4">
        <f>(megálló!D152-terv!$C$2)*77.1</f>
        <v>-2.4030527999998008</v>
      </c>
      <c r="H152" s="4">
        <f t="shared" si="6"/>
        <v>9949.5992791403205</v>
      </c>
      <c r="J152">
        <f>(C152-terv!$B$3)*109.8</f>
        <v>-4.5220032000001336</v>
      </c>
      <c r="K152">
        <f>(D152-terv!$C$3)*77.1</f>
        <v>-0.75033719999997139</v>
      </c>
      <c r="L152">
        <f t="shared" si="7"/>
        <v>4583.8323327228327</v>
      </c>
      <c r="S152">
        <f t="shared" si="8"/>
        <v>9999999</v>
      </c>
      <c r="Y152">
        <v>46</v>
      </c>
      <c r="Z152" t="s">
        <v>95</v>
      </c>
    </row>
    <row r="153" spans="1:26" x14ac:dyDescent="0.25">
      <c r="A153">
        <v>42</v>
      </c>
      <c r="B153" t="s">
        <v>95</v>
      </c>
      <c r="C153" s="4">
        <v>46.312868000000002</v>
      </c>
      <c r="D153" s="4">
        <v>17.786076999999999</v>
      </c>
      <c r="F153" s="4">
        <f>(megálló!C153-terv!$B$2)*109.8</f>
        <v>-9.6420869999998988</v>
      </c>
      <c r="G153" s="4">
        <f>(megálló!D153-terv!$C$2)*77.1</f>
        <v>-2.4005856000000039</v>
      </c>
      <c r="H153" s="4">
        <f t="shared" si="6"/>
        <v>9936.4305934522781</v>
      </c>
      <c r="J153">
        <f>(C153-terv!$B$3)*109.8</f>
        <v>-4.5090468000000783</v>
      </c>
      <c r="K153">
        <f>(D153-terv!$C$3)*77.1</f>
        <v>-0.74787000000017434</v>
      </c>
      <c r="L153">
        <f t="shared" si="7"/>
        <v>4570.6468449762351</v>
      </c>
      <c r="S153">
        <f t="shared" si="8"/>
        <v>9999999</v>
      </c>
      <c r="Y153">
        <v>42</v>
      </c>
      <c r="Z153" t="s">
        <v>95</v>
      </c>
    </row>
    <row r="154" spans="1:26" x14ac:dyDescent="0.25">
      <c r="A154">
        <v>42</v>
      </c>
      <c r="B154" t="s">
        <v>96</v>
      </c>
      <c r="C154" s="4">
        <v>46.357137999999999</v>
      </c>
      <c r="D154" s="4">
        <v>17.797294000000001</v>
      </c>
      <c r="F154" s="4">
        <f>(megálló!C154-terv!$B$2)*109.8</f>
        <v>-4.7812410000001888</v>
      </c>
      <c r="G154" s="4">
        <f>(megálló!D154-terv!$C$2)*77.1</f>
        <v>-1.5357548999998474</v>
      </c>
      <c r="H154" s="4">
        <f t="shared" si="6"/>
        <v>5021.833192466308</v>
      </c>
      <c r="J154">
        <f>(C154-terv!$B$3)*109.8</f>
        <v>0.35179919999963261</v>
      </c>
      <c r="K154">
        <f>(D154-terv!$C$3)*77.1</f>
        <v>0.11696069999998214</v>
      </c>
      <c r="L154">
        <f t="shared" si="7"/>
        <v>370.73235961386928</v>
      </c>
      <c r="S154">
        <f t="shared" si="8"/>
        <v>9999999</v>
      </c>
      <c r="Y154">
        <v>42</v>
      </c>
      <c r="Z154" t="s">
        <v>96</v>
      </c>
    </row>
    <row r="155" spans="1:26" x14ac:dyDescent="0.25">
      <c r="A155">
        <v>42</v>
      </c>
      <c r="B155" t="s">
        <v>97</v>
      </c>
      <c r="C155" s="4">
        <v>46.362752999999998</v>
      </c>
      <c r="D155" s="4">
        <v>17.797225000000001</v>
      </c>
      <c r="F155" s="4">
        <f>(megálló!C155-terv!$B$2)*109.8</f>
        <v>-4.1647140000003189</v>
      </c>
      <c r="G155" s="4">
        <f>(megálló!D155-terv!$C$2)*77.1</f>
        <v>-1.5410747999998378</v>
      </c>
      <c r="H155" s="4">
        <f t="shared" si="6"/>
        <v>4440.6929910761892</v>
      </c>
      <c r="J155">
        <f>(C155-terv!$B$3)*109.8</f>
        <v>0.96832619999950253</v>
      </c>
      <c r="K155">
        <f>(D155-terv!$C$3)*77.1</f>
        <v>0.11164079999999181</v>
      </c>
      <c r="L155">
        <f t="shared" si="7"/>
        <v>974.74063105531548</v>
      </c>
      <c r="S155">
        <f t="shared" si="8"/>
        <v>9999999</v>
      </c>
      <c r="Y155">
        <v>42</v>
      </c>
      <c r="Z155" t="s">
        <v>97</v>
      </c>
    </row>
    <row r="156" spans="1:26" x14ac:dyDescent="0.25">
      <c r="A156">
        <v>42</v>
      </c>
      <c r="B156" t="s">
        <v>98</v>
      </c>
      <c r="C156" s="4">
        <v>46.364615999999998</v>
      </c>
      <c r="D156" s="4">
        <v>17.797219999999999</v>
      </c>
      <c r="F156" s="4">
        <f>(megálló!C156-terv!$B$2)*109.8</f>
        <v>-3.9601566000003001</v>
      </c>
      <c r="G156" s="4">
        <f>(megálló!D156-terv!$C$2)*77.1</f>
        <v>-1.54146029999996</v>
      </c>
      <c r="H156" s="4">
        <f t="shared" si="6"/>
        <v>4249.5811738337106</v>
      </c>
      <c r="J156">
        <f>(C156-terv!$B$3)*109.8</f>
        <v>1.1728835999995211</v>
      </c>
      <c r="K156">
        <f>(D156-terv!$C$3)*77.1</f>
        <v>0.11125529999986944</v>
      </c>
      <c r="L156">
        <f t="shared" si="7"/>
        <v>1178.1484120966668</v>
      </c>
      <c r="S156">
        <f t="shared" si="8"/>
        <v>9999999</v>
      </c>
      <c r="Y156">
        <v>42</v>
      </c>
      <c r="Z156" t="s">
        <v>98</v>
      </c>
    </row>
    <row r="157" spans="1:26" x14ac:dyDescent="0.25">
      <c r="A157">
        <v>20</v>
      </c>
      <c r="B157" t="s">
        <v>99</v>
      </c>
      <c r="C157" s="4">
        <v>46.367263000000001</v>
      </c>
      <c r="D157" s="4">
        <v>17.782616000000001</v>
      </c>
      <c r="F157" s="4">
        <f>(megálló!C157-terv!$B$2)*109.8</f>
        <v>-3.6695159999999518</v>
      </c>
      <c r="G157" s="4">
        <f>(megálló!D157-terv!$C$2)*77.1</f>
        <v>-2.6674286999998449</v>
      </c>
      <c r="H157" s="4">
        <f t="shared" si="6"/>
        <v>4536.5761917814752</v>
      </c>
      <c r="J157">
        <f>(C157-terv!$B$3)*109.8</f>
        <v>1.4635241999998698</v>
      </c>
      <c r="K157">
        <f>(D157-terv!$C$3)*77.1</f>
        <v>-1.0147131000000154</v>
      </c>
      <c r="L157">
        <f t="shared" si="7"/>
        <v>1780.8834210292655</v>
      </c>
      <c r="S157">
        <f t="shared" si="8"/>
        <v>9999999</v>
      </c>
      <c r="Y157">
        <v>20</v>
      </c>
      <c r="Z157" t="s">
        <v>99</v>
      </c>
    </row>
    <row r="158" spans="1:26" x14ac:dyDescent="0.25">
      <c r="A158">
        <v>23</v>
      </c>
      <c r="B158" t="s">
        <v>99</v>
      </c>
      <c r="C158" s="4">
        <v>46.367424999999997</v>
      </c>
      <c r="D158" s="4">
        <v>17.782416999999999</v>
      </c>
      <c r="F158" s="4">
        <f>(megálló!C158-terv!$B$2)*109.8</f>
        <v>-3.6517284000003909</v>
      </c>
      <c r="G158" s="4">
        <f>(megálló!D158-terv!$C$2)*77.1</f>
        <v>-2.6827716000000037</v>
      </c>
      <c r="H158" s="4">
        <f t="shared" si="6"/>
        <v>4531.2673464645623</v>
      </c>
      <c r="J158">
        <f>(C158-terv!$B$3)*109.8</f>
        <v>1.4813117999994303</v>
      </c>
      <c r="K158">
        <f>(D158-terv!$C$3)*77.1</f>
        <v>-1.0300560000001742</v>
      </c>
      <c r="L158">
        <f t="shared" si="7"/>
        <v>1804.2449977633057</v>
      </c>
      <c r="S158">
        <f t="shared" si="8"/>
        <v>9999999</v>
      </c>
      <c r="Y158">
        <v>23</v>
      </c>
      <c r="Z158" t="s">
        <v>99</v>
      </c>
    </row>
    <row r="159" spans="1:26" x14ac:dyDescent="0.25">
      <c r="A159">
        <v>31</v>
      </c>
      <c r="B159" t="s">
        <v>100</v>
      </c>
      <c r="C159" s="4">
        <v>46.353735</v>
      </c>
      <c r="D159" s="4">
        <v>17.778587999999999</v>
      </c>
      <c r="F159" s="4">
        <f>(megálló!C159-terv!$B$2)*109.8</f>
        <v>-5.1548904000000473</v>
      </c>
      <c r="G159" s="4">
        <f>(megálló!D159-terv!$C$2)*77.1</f>
        <v>-2.9779874999999758</v>
      </c>
      <c r="H159" s="4">
        <f t="shared" si="6"/>
        <v>5953.2599965202899</v>
      </c>
      <c r="J159">
        <f>(C159-terv!$B$3)*109.8</f>
        <v>-2.1850200000226038E-2</v>
      </c>
      <c r="K159">
        <f>(D159-terv!$C$3)*77.1</f>
        <v>-1.3252719000001463</v>
      </c>
      <c r="L159">
        <f t="shared" si="7"/>
        <v>1325.4520135297421</v>
      </c>
      <c r="S159">
        <f t="shared" si="8"/>
        <v>9999999</v>
      </c>
      <c r="Y159">
        <v>31</v>
      </c>
      <c r="Z159" t="s">
        <v>100</v>
      </c>
    </row>
    <row r="160" spans="1:26" x14ac:dyDescent="0.25">
      <c r="A160">
        <v>13</v>
      </c>
      <c r="B160" t="s">
        <v>100</v>
      </c>
      <c r="C160" s="4">
        <v>46.353670000000001</v>
      </c>
      <c r="D160" s="4">
        <v>17.778673000000001</v>
      </c>
      <c r="F160" s="4">
        <f>(megálló!C160-terv!$B$2)*109.8</f>
        <v>-5.162027399999972</v>
      </c>
      <c r="G160" s="4">
        <f>(megálló!D160-terv!$C$2)*77.1</f>
        <v>-2.9714339999998129</v>
      </c>
      <c r="H160" s="4">
        <f t="shared" si="6"/>
        <v>5956.1688101249583</v>
      </c>
      <c r="J160">
        <f>(C160-terv!$B$3)*109.8</f>
        <v>-2.8987200000150891E-2</v>
      </c>
      <c r="K160">
        <f>(D160-terv!$C$3)*77.1</f>
        <v>-1.3187183999999834</v>
      </c>
      <c r="L160">
        <f t="shared" si="7"/>
        <v>1319.0369503021379</v>
      </c>
      <c r="S160">
        <f t="shared" si="8"/>
        <v>9999999</v>
      </c>
      <c r="Y160">
        <v>13</v>
      </c>
      <c r="Z160" t="s">
        <v>100</v>
      </c>
    </row>
    <row r="161" spans="1:26" x14ac:dyDescent="0.25">
      <c r="A161">
        <v>83</v>
      </c>
      <c r="B161" t="s">
        <v>101</v>
      </c>
      <c r="C161" s="4">
        <v>46.396203</v>
      </c>
      <c r="D161" s="4">
        <v>17.845348999999999</v>
      </c>
      <c r="F161" s="4">
        <f>(megálló!C161-terv!$B$2)*109.8</f>
        <v>-0.49190400000010187</v>
      </c>
      <c r="G161" s="4">
        <f>(megálló!D161-terv!$C$2)*77.1</f>
        <v>2.1692855999999949</v>
      </c>
      <c r="H161" s="4">
        <f t="shared" si="6"/>
        <v>2224.3582354430769</v>
      </c>
      <c r="J161">
        <f>(C161-terv!$B$3)*109.8</f>
        <v>4.6411361999997194</v>
      </c>
      <c r="K161">
        <f>(D161-terv!$C$3)*77.1</f>
        <v>3.8220011999998245</v>
      </c>
      <c r="L161">
        <f t="shared" si="7"/>
        <v>6012.3072442904922</v>
      </c>
      <c r="S161">
        <f t="shared" si="8"/>
        <v>9999999</v>
      </c>
      <c r="Y161">
        <v>83</v>
      </c>
      <c r="Z161" t="s">
        <v>101</v>
      </c>
    </row>
    <row r="162" spans="1:26" x14ac:dyDescent="0.25">
      <c r="A162">
        <v>81</v>
      </c>
      <c r="B162" t="s">
        <v>102</v>
      </c>
      <c r="C162" s="4">
        <v>46.394286000000001</v>
      </c>
      <c r="D162" s="4">
        <v>17.833528000000001</v>
      </c>
      <c r="F162" s="4">
        <f>(megálló!C162-terv!$B$2)*109.8</f>
        <v>-0.70239059999997411</v>
      </c>
      <c r="G162" s="4">
        <f>(megálló!D162-terv!$C$2)*77.1</f>
        <v>1.2578865000001773</v>
      </c>
      <c r="H162" s="4">
        <f t="shared" si="6"/>
        <v>1440.705036380112</v>
      </c>
      <c r="J162">
        <f>(C162-terv!$B$3)*109.8</f>
        <v>4.430649599999847</v>
      </c>
      <c r="K162">
        <f>(D162-terv!$C$3)*77.1</f>
        <v>2.9106021000000069</v>
      </c>
      <c r="L162">
        <f t="shared" si="7"/>
        <v>5301.1565212228215</v>
      </c>
      <c r="S162">
        <f t="shared" si="8"/>
        <v>5301.1565212228215</v>
      </c>
      <c r="Y162">
        <v>81</v>
      </c>
      <c r="Z162" t="s">
        <v>102</v>
      </c>
    </row>
    <row r="163" spans="1:26" x14ac:dyDescent="0.25">
      <c r="A163">
        <v>83</v>
      </c>
      <c r="B163" t="s">
        <v>102</v>
      </c>
      <c r="C163" s="4">
        <v>46.394725999999999</v>
      </c>
      <c r="D163" s="4">
        <v>17.834409999999998</v>
      </c>
      <c r="F163" s="4">
        <f>(megálló!C163-terv!$B$2)*109.8</f>
        <v>-0.65407860000024265</v>
      </c>
      <c r="G163" s="4">
        <f>(megálló!D163-terv!$C$2)*77.1</f>
        <v>1.3258886999999584</v>
      </c>
      <c r="H163" s="4">
        <f t="shared" si="6"/>
        <v>1478.4450141164727</v>
      </c>
      <c r="J163">
        <f>(C163-terv!$B$3)*109.8</f>
        <v>4.4789615999995789</v>
      </c>
      <c r="K163">
        <f>(D163-terv!$C$3)*77.1</f>
        <v>2.9786042999997879</v>
      </c>
      <c r="L163">
        <f t="shared" si="7"/>
        <v>5378.9572028645116</v>
      </c>
      <c r="S163">
        <f t="shared" si="8"/>
        <v>9999999</v>
      </c>
      <c r="Y163">
        <v>83</v>
      </c>
      <c r="Z163" t="s">
        <v>102</v>
      </c>
    </row>
    <row r="164" spans="1:26" x14ac:dyDescent="0.25">
      <c r="A164">
        <v>82</v>
      </c>
      <c r="B164" t="s">
        <v>103</v>
      </c>
      <c r="C164" s="4">
        <v>46.395330999999999</v>
      </c>
      <c r="D164" s="4">
        <v>17.841597</v>
      </c>
      <c r="F164" s="4">
        <f>(megálló!C164-terv!$B$2)*109.8</f>
        <v>-0.58764960000022193</v>
      </c>
      <c r="G164" s="4">
        <f>(megálló!D164-terv!$C$2)*77.1</f>
        <v>1.8800064000000996</v>
      </c>
      <c r="H164" s="4">
        <f t="shared" si="6"/>
        <v>1969.709652822404</v>
      </c>
      <c r="J164">
        <f>(C164-terv!$B$3)*109.8</f>
        <v>4.5453905999995996</v>
      </c>
      <c r="K164">
        <f>(D164-terv!$C$3)*77.1</f>
        <v>3.5327219999999291</v>
      </c>
      <c r="L164">
        <f t="shared" si="7"/>
        <v>5756.7960217336358</v>
      </c>
      <c r="S164">
        <f t="shared" si="8"/>
        <v>9999999</v>
      </c>
      <c r="Y164">
        <v>82</v>
      </c>
      <c r="Z164" t="s">
        <v>103</v>
      </c>
    </row>
    <row r="165" spans="1:26" x14ac:dyDescent="0.25">
      <c r="A165">
        <v>83</v>
      </c>
      <c r="B165" t="s">
        <v>103</v>
      </c>
      <c r="C165" s="4">
        <v>46.395364000000001</v>
      </c>
      <c r="D165" s="4">
        <v>17.841462</v>
      </c>
      <c r="F165" s="4">
        <f>(megálló!C165-terv!$B$2)*109.8</f>
        <v>-0.58402620000000804</v>
      </c>
      <c r="G165" s="4">
        <f>(megálló!D165-terv!$C$2)*77.1</f>
        <v>1.8695979000000829</v>
      </c>
      <c r="H165" s="4">
        <f t="shared" si="6"/>
        <v>1958.6941849025768</v>
      </c>
      <c r="J165">
        <f>(C165-terv!$B$3)*109.8</f>
        <v>4.5490139999998132</v>
      </c>
      <c r="K165">
        <f>(D165-terv!$C$3)*77.1</f>
        <v>3.5223134999999122</v>
      </c>
      <c r="L165">
        <f t="shared" si="7"/>
        <v>5753.2791314585056</v>
      </c>
      <c r="S165">
        <f t="shared" si="8"/>
        <v>9999999</v>
      </c>
      <c r="Y165">
        <v>83</v>
      </c>
      <c r="Z165" t="s">
        <v>103</v>
      </c>
    </row>
    <row r="166" spans="1:26" x14ac:dyDescent="0.25">
      <c r="A166">
        <v>82</v>
      </c>
      <c r="B166" t="s">
        <v>104</v>
      </c>
      <c r="C166" s="4">
        <v>46.392558000000001</v>
      </c>
      <c r="D166" s="4">
        <v>17.844539000000001</v>
      </c>
      <c r="F166" s="4">
        <f>(megálló!C166-terv!$B$2)*109.8</f>
        <v>-0.89212499999996875</v>
      </c>
      <c r="G166" s="4">
        <f>(megálló!D166-terv!$C$2)*77.1</f>
        <v>2.1068346000001679</v>
      </c>
      <c r="H166" s="4">
        <f t="shared" si="6"/>
        <v>2287.9333572861806</v>
      </c>
      <c r="J166">
        <f>(C166-terv!$B$3)*109.8</f>
        <v>4.2409151999998524</v>
      </c>
      <c r="K166">
        <f>(D166-terv!$C$3)*77.1</f>
        <v>3.7595501999999974</v>
      </c>
      <c r="L166">
        <f t="shared" si="7"/>
        <v>5667.4138228922202</v>
      </c>
      <c r="S166">
        <f t="shared" si="8"/>
        <v>9999999</v>
      </c>
      <c r="Y166">
        <v>82</v>
      </c>
      <c r="Z166" t="s">
        <v>104</v>
      </c>
    </row>
    <row r="167" spans="1:26" x14ac:dyDescent="0.25">
      <c r="A167">
        <v>81</v>
      </c>
      <c r="B167" t="s">
        <v>105</v>
      </c>
      <c r="C167" s="4">
        <v>46.407837000000001</v>
      </c>
      <c r="D167" s="4">
        <v>17.836781999999999</v>
      </c>
      <c r="F167" s="4">
        <f>(megálló!C167-terv!$B$2)*109.8</f>
        <v>0.78550919999998714</v>
      </c>
      <c r="G167" s="4">
        <f>(megálló!D167-terv!$C$2)*77.1</f>
        <v>1.5087699000000472</v>
      </c>
      <c r="H167" s="4">
        <f t="shared" si="6"/>
        <v>1701.003031869953</v>
      </c>
      <c r="J167">
        <f>(C167-terv!$B$3)*109.8</f>
        <v>5.9185493999998089</v>
      </c>
      <c r="K167">
        <f>(D167-terv!$C$3)*77.1</f>
        <v>3.1614854999998765</v>
      </c>
      <c r="L167">
        <f t="shared" si="7"/>
        <v>6710.0087605715962</v>
      </c>
      <c r="S167">
        <f t="shared" si="8"/>
        <v>6710.0087605715962</v>
      </c>
      <c r="Y167">
        <v>81</v>
      </c>
      <c r="Z167" t="s">
        <v>105</v>
      </c>
    </row>
    <row r="168" spans="1:26" x14ac:dyDescent="0.25">
      <c r="A168">
        <v>81</v>
      </c>
      <c r="B168" t="s">
        <v>106</v>
      </c>
      <c r="C168" s="4">
        <v>46.390546000000001</v>
      </c>
      <c r="D168" s="4">
        <v>17.827728</v>
      </c>
      <c r="F168" s="4">
        <f>(megálló!C168-terv!$B$2)*109.8</f>
        <v>-1.1130426000000313</v>
      </c>
      <c r="G168" s="4">
        <f>(megálló!D168-terv!$C$2)*77.1</f>
        <v>0.81070650000012379</v>
      </c>
      <c r="H168" s="4">
        <f t="shared" si="6"/>
        <v>1376.9926864574411</v>
      </c>
      <c r="J168">
        <f>(C168-terv!$B$3)*109.8</f>
        <v>4.0199975999997903</v>
      </c>
      <c r="K168">
        <f>(D168-terv!$C$3)*77.1</f>
        <v>2.4634220999999532</v>
      </c>
      <c r="L168">
        <f t="shared" si="7"/>
        <v>4714.7459260040987</v>
      </c>
      <c r="S168">
        <f t="shared" si="8"/>
        <v>4714.7459260040987</v>
      </c>
      <c r="Y168">
        <v>81</v>
      </c>
      <c r="Z168" t="s">
        <v>106</v>
      </c>
    </row>
    <row r="169" spans="1:26" x14ac:dyDescent="0.25">
      <c r="A169">
        <v>81</v>
      </c>
      <c r="B169" t="s">
        <v>107</v>
      </c>
      <c r="C169" s="4">
        <v>46.402009</v>
      </c>
      <c r="D169" s="4">
        <v>17.834140000000001</v>
      </c>
      <c r="F169" s="4">
        <f>(megálló!C169-terv!$B$2)*109.8</f>
        <v>0.14559479999987132</v>
      </c>
      <c r="G169" s="4">
        <f>(megálló!D169-terv!$C$2)*77.1</f>
        <v>1.3050717000001988</v>
      </c>
      <c r="H169" s="4">
        <f t="shared" si="6"/>
        <v>1313.1679206896622</v>
      </c>
      <c r="J169">
        <f>(C169-terv!$B$3)*109.8</f>
        <v>5.2786349999996931</v>
      </c>
      <c r="K169">
        <f>(D169-terv!$C$3)*77.1</f>
        <v>2.9577873000000281</v>
      </c>
      <c r="L169">
        <f t="shared" si="7"/>
        <v>6050.8258258904807</v>
      </c>
      <c r="S169">
        <f t="shared" si="8"/>
        <v>6050.8258258904807</v>
      </c>
      <c r="Y169">
        <v>81</v>
      </c>
      <c r="Z169" t="s">
        <v>107</v>
      </c>
    </row>
    <row r="170" spans="1:26" x14ac:dyDescent="0.25">
      <c r="A170">
        <v>81</v>
      </c>
      <c r="B170" t="s">
        <v>108</v>
      </c>
      <c r="C170" s="4">
        <v>46.405217</v>
      </c>
      <c r="D170" s="4">
        <v>17.835289</v>
      </c>
      <c r="F170" s="4">
        <f>(megálló!C170-terv!$B$2)*109.8</f>
        <v>0.4978331999999554</v>
      </c>
      <c r="G170" s="4">
        <f>(megálló!D170-terv!$C$2)*77.1</f>
        <v>1.3936596000000498</v>
      </c>
      <c r="H170" s="4">
        <f t="shared" si="6"/>
        <v>1479.9070834665581</v>
      </c>
      <c r="J170">
        <f>(C170-terv!$B$3)*109.8</f>
        <v>5.6308733999997767</v>
      </c>
      <c r="K170">
        <f>(D170-terv!$C$3)*77.1</f>
        <v>3.0463751999998792</v>
      </c>
      <c r="L170">
        <f t="shared" si="7"/>
        <v>6402.1197353688531</v>
      </c>
      <c r="S170">
        <f t="shared" si="8"/>
        <v>6402.1197353688531</v>
      </c>
      <c r="Y170">
        <v>81</v>
      </c>
      <c r="Z170" t="s">
        <v>108</v>
      </c>
    </row>
    <row r="171" spans="1:26" x14ac:dyDescent="0.25">
      <c r="A171">
        <v>46</v>
      </c>
      <c r="B171" t="s">
        <v>109</v>
      </c>
      <c r="C171" s="4">
        <v>46.345623000000003</v>
      </c>
      <c r="D171" s="4">
        <v>17.787407999999999</v>
      </c>
      <c r="F171" s="4">
        <f>(megálló!C171-terv!$B$2)*109.8</f>
        <v>-6.0455879999997189</v>
      </c>
      <c r="G171" s="4">
        <f>(megálló!D171-terv!$C$2)*77.1</f>
        <v>-2.2979654999999717</v>
      </c>
      <c r="H171" s="4">
        <f t="shared" si="6"/>
        <v>6467.5945841503326</v>
      </c>
      <c r="J171">
        <f>(C171-terv!$B$3)*109.8</f>
        <v>-0.91254779999989777</v>
      </c>
      <c r="K171">
        <f>(D171-terv!$C$3)*77.1</f>
        <v>-0.64524990000014237</v>
      </c>
      <c r="L171">
        <f t="shared" si="7"/>
        <v>1117.6273621985313</v>
      </c>
      <c r="S171">
        <f t="shared" si="8"/>
        <v>9999999</v>
      </c>
      <c r="Y171">
        <v>46</v>
      </c>
      <c r="Z171" t="s">
        <v>109</v>
      </c>
    </row>
    <row r="172" spans="1:26" x14ac:dyDescent="0.25">
      <c r="A172">
        <v>42</v>
      </c>
      <c r="B172" t="s">
        <v>109</v>
      </c>
      <c r="C172" s="4">
        <v>46.345519000000003</v>
      </c>
      <c r="D172" s="4">
        <v>17.787427999999998</v>
      </c>
      <c r="F172" s="4">
        <f>(megálló!C172-terv!$B$2)*109.8</f>
        <v>-6.057007199999755</v>
      </c>
      <c r="G172" s="4">
        <f>(megálló!D172-terv!$C$2)*77.1</f>
        <v>-2.2964235000000301</v>
      </c>
      <c r="H172" s="4">
        <f t="shared" si="6"/>
        <v>6477.7231426019789</v>
      </c>
      <c r="J172">
        <f>(C172-terv!$B$3)*109.8</f>
        <v>-0.92396699999993359</v>
      </c>
      <c r="K172">
        <f>(D172-terv!$C$3)*77.1</f>
        <v>-0.64370790000020073</v>
      </c>
      <c r="L172">
        <f t="shared" si="7"/>
        <v>1126.0883080875788</v>
      </c>
      <c r="S172">
        <f t="shared" si="8"/>
        <v>9999999</v>
      </c>
      <c r="Y172">
        <v>42</v>
      </c>
      <c r="Z172" t="s">
        <v>109</v>
      </c>
    </row>
    <row r="173" spans="1:26" x14ac:dyDescent="0.25">
      <c r="A173">
        <v>40</v>
      </c>
      <c r="B173" t="s">
        <v>110</v>
      </c>
      <c r="C173" s="4">
        <v>46.371913999999997</v>
      </c>
      <c r="D173" s="4">
        <v>17.767523000000001</v>
      </c>
      <c r="F173" s="4">
        <f>(megálló!C173-terv!$B$2)*109.8</f>
        <v>-3.1588362000004437</v>
      </c>
      <c r="G173" s="4">
        <f>(megálló!D173-terv!$C$2)*77.1</f>
        <v>-3.8310989999998637</v>
      </c>
      <c r="H173" s="4">
        <f t="shared" si="6"/>
        <v>4965.4371092818401</v>
      </c>
      <c r="J173">
        <f>(C173-terv!$B$3)*109.8</f>
        <v>1.9742039999993779</v>
      </c>
      <c r="K173">
        <f>(D173-terv!$C$3)*77.1</f>
        <v>-2.1783834000000342</v>
      </c>
      <c r="L173">
        <f t="shared" si="7"/>
        <v>2939.8700092026606</v>
      </c>
      <c r="S173">
        <f t="shared" si="8"/>
        <v>9999999</v>
      </c>
      <c r="Y173">
        <v>40</v>
      </c>
      <c r="Z173" t="s">
        <v>110</v>
      </c>
    </row>
    <row r="174" spans="1:26" x14ac:dyDescent="0.25">
      <c r="A174">
        <v>20</v>
      </c>
      <c r="B174" t="s">
        <v>110</v>
      </c>
      <c r="C174" s="4">
        <v>46.371312000000003</v>
      </c>
      <c r="D174" s="4">
        <v>17.767800999999999</v>
      </c>
      <c r="F174" s="4">
        <f>(megálló!C174-terv!$B$2)*109.8</f>
        <v>-3.2249357999997357</v>
      </c>
      <c r="G174" s="4">
        <f>(megálló!D174-terv!$C$2)*77.1</f>
        <v>-3.8096652000000177</v>
      </c>
      <c r="H174" s="4">
        <f t="shared" si="6"/>
        <v>4991.3685348019644</v>
      </c>
      <c r="J174">
        <f>(C174-terv!$B$3)*109.8</f>
        <v>1.9081044000000857</v>
      </c>
      <c r="K174">
        <f>(D174-terv!$C$3)*77.1</f>
        <v>-2.1569496000001882</v>
      </c>
      <c r="L174">
        <f t="shared" si="7"/>
        <v>2879.807975931843</v>
      </c>
      <c r="S174">
        <f t="shared" si="8"/>
        <v>9999999</v>
      </c>
      <c r="Y174">
        <v>20</v>
      </c>
      <c r="Z174" t="s">
        <v>110</v>
      </c>
    </row>
    <row r="175" spans="1:26" x14ac:dyDescent="0.25">
      <c r="A175">
        <v>42</v>
      </c>
      <c r="B175" t="s">
        <v>111</v>
      </c>
      <c r="C175" s="4">
        <v>46.302464000000001</v>
      </c>
      <c r="D175" s="4">
        <v>17.781659999999999</v>
      </c>
      <c r="F175" s="4">
        <f>(megálló!C175-terv!$B$2)*109.8</f>
        <v>-10.78444620000003</v>
      </c>
      <c r="G175" s="4">
        <f>(megálló!D175-terv!$C$2)*77.1</f>
        <v>-2.7411363000000128</v>
      </c>
      <c r="H175" s="4">
        <f t="shared" si="6"/>
        <v>11127.35853901872</v>
      </c>
      <c r="J175">
        <f>(C175-terv!$B$3)*109.8</f>
        <v>-5.6514060000002084</v>
      </c>
      <c r="K175">
        <f>(D175-terv!$C$3)*77.1</f>
        <v>-1.0884207000001833</v>
      </c>
      <c r="L175">
        <f t="shared" si="7"/>
        <v>5755.2627565583171</v>
      </c>
      <c r="S175">
        <f t="shared" si="8"/>
        <v>9999999</v>
      </c>
      <c r="Y175">
        <v>42</v>
      </c>
      <c r="Z175" t="s">
        <v>111</v>
      </c>
    </row>
    <row r="176" spans="1:26" x14ac:dyDescent="0.25">
      <c r="A176">
        <v>13</v>
      </c>
      <c r="B176" t="s">
        <v>112</v>
      </c>
      <c r="C176" s="4">
        <v>46.363937999999997</v>
      </c>
      <c r="D176" s="4">
        <v>17.770323000000001</v>
      </c>
      <c r="F176" s="4">
        <f>(megálló!C176-terv!$B$2)*109.8</f>
        <v>-4.0346010000003689</v>
      </c>
      <c r="G176" s="4">
        <f>(megálló!D176-terv!$C$2)*77.1</f>
        <v>-3.615218999999819</v>
      </c>
      <c r="H176" s="4">
        <f t="shared" si="6"/>
        <v>5417.3622407186012</v>
      </c>
      <c r="J176">
        <f>(C176-terv!$B$3)*109.8</f>
        <v>1.0984391999994527</v>
      </c>
      <c r="K176">
        <f>(D176-terv!$C$3)*77.1</f>
        <v>-1.9625033999999895</v>
      </c>
      <c r="L176">
        <f t="shared" si="7"/>
        <v>2248.9971700975871</v>
      </c>
      <c r="S176">
        <f t="shared" si="8"/>
        <v>9999999</v>
      </c>
      <c r="Y176">
        <v>13</v>
      </c>
      <c r="Z176" t="s">
        <v>112</v>
      </c>
    </row>
    <row r="177" spans="1:26" x14ac:dyDescent="0.25">
      <c r="A177">
        <v>20</v>
      </c>
      <c r="B177" t="s">
        <v>112</v>
      </c>
      <c r="C177" s="4">
        <v>46.363734000000001</v>
      </c>
      <c r="D177" s="4">
        <v>17.770505</v>
      </c>
      <c r="F177" s="4">
        <f>(megálló!C177-terv!$B$2)*109.8</f>
        <v>-4.0570001999999885</v>
      </c>
      <c r="G177" s="4">
        <f>(megálló!D177-terv!$C$2)*77.1</f>
        <v>-3.6011867999999119</v>
      </c>
      <c r="H177" s="4">
        <f t="shared" si="6"/>
        <v>5424.7393477745591</v>
      </c>
      <c r="J177">
        <f>(C177-terv!$B$3)*109.8</f>
        <v>1.0760399999998327</v>
      </c>
      <c r="K177">
        <f>(D177-terv!$C$3)*77.1</f>
        <v>-1.9484712000000826</v>
      </c>
      <c r="L177">
        <f t="shared" si="7"/>
        <v>2225.848624419325</v>
      </c>
      <c r="S177">
        <f t="shared" si="8"/>
        <v>9999999</v>
      </c>
      <c r="Y177">
        <v>20</v>
      </c>
      <c r="Z177" t="s">
        <v>112</v>
      </c>
    </row>
    <row r="178" spans="1:26" x14ac:dyDescent="0.25">
      <c r="A178">
        <v>42</v>
      </c>
      <c r="B178" t="s">
        <v>113</v>
      </c>
      <c r="C178" s="4">
        <v>46.352874999999997</v>
      </c>
      <c r="D178" s="4">
        <v>17.796182999999999</v>
      </c>
      <c r="F178" s="4">
        <f>(megálló!C178-terv!$B$2)*109.8</f>
        <v>-5.2493184000003739</v>
      </c>
      <c r="G178" s="4">
        <f>(megálló!D178-terv!$C$2)*77.1</f>
        <v>-1.6214129999999736</v>
      </c>
      <c r="H178" s="4">
        <f t="shared" si="6"/>
        <v>5494.0261904318768</v>
      </c>
      <c r="J178">
        <f>(C178-terv!$B$3)*109.8</f>
        <v>-0.11627820000055208</v>
      </c>
      <c r="K178">
        <f>(D178-terv!$C$3)*77.1</f>
        <v>3.1302599999855824E-2</v>
      </c>
      <c r="L178">
        <f t="shared" si="7"/>
        <v>120.41790797933405</v>
      </c>
      <c r="S178">
        <f t="shared" si="8"/>
        <v>9999999</v>
      </c>
      <c r="Y178">
        <v>42</v>
      </c>
      <c r="Z178" t="s">
        <v>113</v>
      </c>
    </row>
    <row r="179" spans="1:26" x14ac:dyDescent="0.25">
      <c r="A179">
        <v>20</v>
      </c>
      <c r="B179" t="s">
        <v>114</v>
      </c>
      <c r="C179" s="4">
        <v>46.363911999999999</v>
      </c>
      <c r="D179" s="4">
        <v>17.820903000000001</v>
      </c>
      <c r="F179" s="4">
        <f>(megálló!C179-terv!$B$2)*109.8</f>
        <v>-4.0374558000001821</v>
      </c>
      <c r="G179" s="4">
        <f>(megálló!D179-terv!$C$2)*77.1</f>
        <v>0.28449900000018608</v>
      </c>
      <c r="H179" s="4">
        <f t="shared" si="6"/>
        <v>4047.4669878772593</v>
      </c>
      <c r="J179">
        <f>(C179-terv!$B$3)*109.8</f>
        <v>1.0955843999996389</v>
      </c>
      <c r="K179">
        <f>(D179-terv!$C$3)*77.1</f>
        <v>1.9372146000000157</v>
      </c>
      <c r="L179">
        <f t="shared" si="7"/>
        <v>2225.5573647910742</v>
      </c>
      <c r="S179">
        <f t="shared" si="8"/>
        <v>9999999</v>
      </c>
      <c r="Y179">
        <v>20</v>
      </c>
      <c r="Z179" t="s">
        <v>114</v>
      </c>
    </row>
    <row r="180" spans="1:26" x14ac:dyDescent="0.25">
      <c r="A180">
        <v>61</v>
      </c>
      <c r="B180" t="s">
        <v>115</v>
      </c>
      <c r="C180" s="4">
        <v>46.349924000000001</v>
      </c>
      <c r="D180" s="4">
        <v>17.812306</v>
      </c>
      <c r="F180" s="4">
        <f>(megálló!C180-terv!$B$2)*109.8</f>
        <v>-5.5733381999999265</v>
      </c>
      <c r="G180" s="4">
        <f>(megálló!D180-terv!$C$2)*77.1</f>
        <v>-0.3783296999999482</v>
      </c>
      <c r="H180" s="4">
        <f t="shared" si="6"/>
        <v>5586.1643417894957</v>
      </c>
      <c r="J180">
        <f>(C180-terv!$B$3)*109.8</f>
        <v>-0.44029800000010511</v>
      </c>
      <c r="K180">
        <f>(D180-terv!$C$3)*77.1</f>
        <v>1.2743858999998814</v>
      </c>
      <c r="L180">
        <f t="shared" si="7"/>
        <v>1348.3032859570581</v>
      </c>
      <c r="S180">
        <f t="shared" si="8"/>
        <v>9999999</v>
      </c>
      <c r="Y180">
        <v>61</v>
      </c>
      <c r="Z180" t="s">
        <v>115</v>
      </c>
    </row>
    <row r="181" spans="1:26" x14ac:dyDescent="0.25">
      <c r="A181">
        <v>23</v>
      </c>
      <c r="B181" t="s">
        <v>116</v>
      </c>
      <c r="C181" s="4">
        <v>46.377721999999999</v>
      </c>
      <c r="D181" s="4">
        <v>17.823765000000002</v>
      </c>
      <c r="F181" s="4">
        <f>(megálló!C181-terv!$B$2)*109.8</f>
        <v>-2.5211178000002445</v>
      </c>
      <c r="G181" s="4">
        <f>(megálló!D181-terv!$C$2)*77.1</f>
        <v>0.50515920000021408</v>
      </c>
      <c r="H181" s="4">
        <f t="shared" si="6"/>
        <v>2571.2294294408912</v>
      </c>
      <c r="J181">
        <f>(C181-terv!$B$3)*109.8</f>
        <v>2.6119223999995769</v>
      </c>
      <c r="K181">
        <f>(D181-terv!$C$3)*77.1</f>
        <v>2.1578748000000436</v>
      </c>
      <c r="L181">
        <f t="shared" si="7"/>
        <v>3388.0026971793832</v>
      </c>
      <c r="S181">
        <f t="shared" si="8"/>
        <v>9999999</v>
      </c>
      <c r="Y181">
        <v>23</v>
      </c>
      <c r="Z181" t="s">
        <v>116</v>
      </c>
    </row>
    <row r="182" spans="1:26" x14ac:dyDescent="0.25">
      <c r="A182">
        <v>91</v>
      </c>
      <c r="B182" t="s">
        <v>117</v>
      </c>
      <c r="C182" s="4">
        <v>46.358412000000001</v>
      </c>
      <c r="D182" s="4">
        <v>17.803878999999998</v>
      </c>
      <c r="F182" s="4">
        <f>(megálló!C182-terv!$B$2)*109.8</f>
        <v>-4.6413557999999453</v>
      </c>
      <c r="G182" s="4">
        <f>(megálló!D182-terv!$C$2)*77.1</f>
        <v>-1.0280514000000309</v>
      </c>
      <c r="H182" s="4">
        <f t="shared" si="6"/>
        <v>4753.8482667450753</v>
      </c>
      <c r="J182">
        <f>(C182-terv!$B$3)*109.8</f>
        <v>0.49168439999987612</v>
      </c>
      <c r="K182">
        <f>(D182-terv!$C$3)*77.1</f>
        <v>0.62466419999979861</v>
      </c>
      <c r="L182">
        <f t="shared" si="7"/>
        <v>794.95843411126009</v>
      </c>
      <c r="S182">
        <f t="shared" si="8"/>
        <v>9999999</v>
      </c>
      <c r="Y182">
        <v>91</v>
      </c>
      <c r="Z182" t="s">
        <v>117</v>
      </c>
    </row>
    <row r="183" spans="1:26" x14ac:dyDescent="0.25">
      <c r="A183">
        <v>47</v>
      </c>
      <c r="B183" t="s">
        <v>118</v>
      </c>
      <c r="C183" s="4">
        <v>46.390371999999999</v>
      </c>
      <c r="D183" s="4">
        <v>17.779284000000001</v>
      </c>
      <c r="F183" s="4">
        <f>(megálló!C183-terv!$B$2)*109.8</f>
        <v>-1.1321478000001661</v>
      </c>
      <c r="G183" s="4">
        <f>(megálló!D183-terv!$C$2)*77.1</f>
        <v>-2.9243258999998707</v>
      </c>
      <c r="H183" s="4">
        <f t="shared" si="6"/>
        <v>3135.831725468583</v>
      </c>
      <c r="J183">
        <f>(C183-terv!$B$3)*109.8</f>
        <v>4.0008923999996551</v>
      </c>
      <c r="K183">
        <f>(D183-terv!$C$3)*77.1</f>
        <v>-1.2716103000000412</v>
      </c>
      <c r="L183">
        <f t="shared" si="7"/>
        <v>4198.1106168657816</v>
      </c>
      <c r="S183">
        <f t="shared" si="8"/>
        <v>9999999</v>
      </c>
      <c r="Y183">
        <v>47</v>
      </c>
      <c r="Z183" t="s">
        <v>118</v>
      </c>
    </row>
    <row r="184" spans="1:26" x14ac:dyDescent="0.25">
      <c r="A184">
        <v>23</v>
      </c>
      <c r="B184" t="s">
        <v>118</v>
      </c>
      <c r="C184" s="4">
        <v>46.389625000000002</v>
      </c>
      <c r="D184" s="4">
        <v>17.779157999999999</v>
      </c>
      <c r="F184" s="4">
        <f>(megálló!C184-terv!$B$2)*109.8</f>
        <v>-1.2141683999998307</v>
      </c>
      <c r="G184" s="4">
        <f>(megálló!D184-terv!$C$2)*77.1</f>
        <v>-2.9340404999999961</v>
      </c>
      <c r="H184" s="4">
        <f t="shared" si="6"/>
        <v>3175.3422743380561</v>
      </c>
      <c r="J184">
        <f>(C184-terv!$B$3)*109.8</f>
        <v>3.9188717999999909</v>
      </c>
      <c r="K184">
        <f>(D184-terv!$C$3)*77.1</f>
        <v>-1.2813249000001665</v>
      </c>
      <c r="L184">
        <f t="shared" si="7"/>
        <v>4123.0267624884036</v>
      </c>
      <c r="S184">
        <f t="shared" si="8"/>
        <v>9999999</v>
      </c>
      <c r="Y184">
        <v>23</v>
      </c>
      <c r="Z184" t="s">
        <v>118</v>
      </c>
    </row>
    <row r="185" spans="1:26" x14ac:dyDescent="0.25">
      <c r="A185">
        <v>71</v>
      </c>
      <c r="B185" t="s">
        <v>119</v>
      </c>
      <c r="C185" s="4">
        <v>46.359290999999999</v>
      </c>
      <c r="D185" s="4">
        <v>17.843788</v>
      </c>
      <c r="F185" s="4">
        <f>(megálló!C185-terv!$B$2)*109.8</f>
        <v>-4.544841600000205</v>
      </c>
      <c r="G185" s="4">
        <f>(megálló!D185-terv!$C$2)*77.1</f>
        <v>2.0489325000000864</v>
      </c>
      <c r="H185" s="4">
        <f t="shared" si="6"/>
        <v>4985.3494921268084</v>
      </c>
      <c r="J185">
        <f>(C185-terv!$B$3)*109.8</f>
        <v>0.5881985999996161</v>
      </c>
      <c r="K185">
        <f>(D185-terv!$C$3)*77.1</f>
        <v>3.701648099999916</v>
      </c>
      <c r="L185">
        <f t="shared" si="7"/>
        <v>3748.0896799935958</v>
      </c>
      <c r="S185">
        <f t="shared" si="8"/>
        <v>9999999</v>
      </c>
      <c r="Y185">
        <v>71</v>
      </c>
      <c r="Z185" t="s">
        <v>119</v>
      </c>
    </row>
    <row r="186" spans="1:26" x14ac:dyDescent="0.25">
      <c r="A186">
        <v>62</v>
      </c>
      <c r="B186" t="s">
        <v>120</v>
      </c>
      <c r="C186" s="4">
        <v>46.351407999999999</v>
      </c>
      <c r="D186" s="4">
        <v>17.797215000000001</v>
      </c>
      <c r="F186" s="4">
        <f>(megálló!C186-terv!$B$2)*109.8</f>
        <v>-5.4103950000001655</v>
      </c>
      <c r="G186" s="4">
        <f>(megálló!D186-terv!$C$2)*77.1</f>
        <v>-1.5418457999998085</v>
      </c>
      <c r="H186" s="4">
        <f t="shared" si="6"/>
        <v>5625.8032783775716</v>
      </c>
      <c r="J186">
        <f>(C186-terv!$B$3)*109.8</f>
        <v>-0.2773548000003444</v>
      </c>
      <c r="K186">
        <f>(D186-terv!$C$3)*77.1</f>
        <v>0.11086980000002099</v>
      </c>
      <c r="L186">
        <f t="shared" si="7"/>
        <v>298.69348442052711</v>
      </c>
      <c r="S186">
        <f t="shared" si="8"/>
        <v>9999999</v>
      </c>
      <c r="Y186">
        <v>62</v>
      </c>
      <c r="Z186" t="s">
        <v>120</v>
      </c>
    </row>
    <row r="187" spans="1:26" x14ac:dyDescent="0.25">
      <c r="A187">
        <v>13</v>
      </c>
      <c r="B187" t="s">
        <v>121</v>
      </c>
      <c r="C187" s="4">
        <v>46.363126999999999</v>
      </c>
      <c r="D187" s="4">
        <v>17.776986999999998</v>
      </c>
      <c r="F187" s="4">
        <f>(megálló!C187-terv!$B$2)*109.8</f>
        <v>-4.1236488000002351</v>
      </c>
      <c r="G187" s="4">
        <f>(megálló!D187-terv!$C$2)*77.1</f>
        <v>-3.1014246000000414</v>
      </c>
      <c r="H187" s="4">
        <f t="shared" si="6"/>
        <v>5159.7784812168829</v>
      </c>
      <c r="J187">
        <f>(C187-terv!$B$3)*109.8</f>
        <v>1.0093913999995863</v>
      </c>
      <c r="K187">
        <f>(D187-terv!$C$3)*77.1</f>
        <v>-1.4487090000002119</v>
      </c>
      <c r="L187">
        <f t="shared" si="7"/>
        <v>1765.6808219705899</v>
      </c>
      <c r="S187">
        <f t="shared" si="8"/>
        <v>9999999</v>
      </c>
      <c r="Y187">
        <v>13</v>
      </c>
      <c r="Z187" t="s">
        <v>121</v>
      </c>
    </row>
    <row r="188" spans="1:26" x14ac:dyDescent="0.25">
      <c r="A188">
        <v>20</v>
      </c>
      <c r="B188" t="s">
        <v>121</v>
      </c>
      <c r="C188" s="4">
        <v>46.363393000000002</v>
      </c>
      <c r="D188" s="4">
        <v>17.779188000000001</v>
      </c>
      <c r="F188" s="4">
        <f>(megálló!C188-terv!$B$2)*109.8</f>
        <v>-4.0944419999998587</v>
      </c>
      <c r="G188" s="4">
        <f>(megálló!D188-terv!$C$2)*77.1</f>
        <v>-2.9317274999998095</v>
      </c>
      <c r="H188" s="4">
        <f t="shared" si="6"/>
        <v>5035.8198364931586</v>
      </c>
      <c r="J188">
        <f>(C188-terv!$B$3)*109.8</f>
        <v>1.0385981999999629</v>
      </c>
      <c r="K188">
        <f>(D188-terv!$C$3)*77.1</f>
        <v>-1.27901189999998</v>
      </c>
      <c r="L188">
        <f t="shared" si="7"/>
        <v>1647.5914728429259</v>
      </c>
      <c r="S188">
        <f t="shared" si="8"/>
        <v>9999999</v>
      </c>
      <c r="Y188">
        <v>20</v>
      </c>
      <c r="Z188" t="s">
        <v>121</v>
      </c>
    </row>
    <row r="189" spans="1:26" x14ac:dyDescent="0.25">
      <c r="A189">
        <v>91</v>
      </c>
      <c r="B189" t="s">
        <v>122</v>
      </c>
      <c r="C189" s="4">
        <v>46.364164000000002</v>
      </c>
      <c r="D189" s="4">
        <v>17.799972</v>
      </c>
      <c r="F189" s="4">
        <f>(megálló!C189-terv!$B$2)*109.8</f>
        <v>-4.0097861999998257</v>
      </c>
      <c r="G189" s="4">
        <f>(megálló!D189-terv!$C$2)*77.1</f>
        <v>-1.3292810999998848</v>
      </c>
      <c r="H189" s="4">
        <f t="shared" si="6"/>
        <v>4224.3784883135113</v>
      </c>
      <c r="J189">
        <f>(C189-terv!$B$3)*109.8</f>
        <v>1.1232539999999958</v>
      </c>
      <c r="K189">
        <f>(D189-terv!$C$3)*77.1</f>
        <v>0.32343449999994467</v>
      </c>
      <c r="L189">
        <f t="shared" si="7"/>
        <v>1168.8923920986931</v>
      </c>
      <c r="S189">
        <f t="shared" si="8"/>
        <v>9999999</v>
      </c>
      <c r="Y189">
        <v>91</v>
      </c>
      <c r="Z189" t="s">
        <v>122</v>
      </c>
    </row>
    <row r="190" spans="1:26" x14ac:dyDescent="0.25">
      <c r="A190">
        <v>46</v>
      </c>
      <c r="B190" t="s">
        <v>123</v>
      </c>
      <c r="C190" s="4">
        <v>46.341627000000003</v>
      </c>
      <c r="D190" s="4">
        <v>17.789211000000002</v>
      </c>
      <c r="F190" s="4">
        <f>(megálló!C190-terv!$B$2)*109.8</f>
        <v>-6.4843487999998048</v>
      </c>
      <c r="G190" s="4">
        <f>(megálló!D190-terv!$C$2)*77.1</f>
        <v>-2.1589541999997834</v>
      </c>
      <c r="H190" s="4">
        <f t="shared" si="6"/>
        <v>6834.3150789055371</v>
      </c>
      <c r="J190">
        <f>(C190-terv!$B$3)*109.8</f>
        <v>-1.351308599999983</v>
      </c>
      <c r="K190">
        <f>(D190-terv!$C$3)*77.1</f>
        <v>-0.50623859999995413</v>
      </c>
      <c r="L190">
        <f t="shared" si="7"/>
        <v>1443.0219861678572</v>
      </c>
      <c r="S190">
        <f t="shared" si="8"/>
        <v>9999999</v>
      </c>
      <c r="Y190">
        <v>46</v>
      </c>
      <c r="Z190" t="s">
        <v>123</v>
      </c>
    </row>
    <row r="191" spans="1:26" x14ac:dyDescent="0.25">
      <c r="A191">
        <v>42</v>
      </c>
      <c r="B191" t="s">
        <v>123</v>
      </c>
      <c r="C191" s="4">
        <v>46.342097000000003</v>
      </c>
      <c r="D191" s="4">
        <v>17.789028999999999</v>
      </c>
      <c r="F191" s="4">
        <f>(megálló!C191-terv!$B$2)*109.8</f>
        <v>-6.4327427999998079</v>
      </c>
      <c r="G191" s="4">
        <f>(megálló!D191-terv!$C$2)*77.1</f>
        <v>-2.1729863999999646</v>
      </c>
      <c r="H191" s="4">
        <f t="shared" si="6"/>
        <v>6789.8490281842178</v>
      </c>
      <c r="J191">
        <f>(C191-terv!$B$3)*109.8</f>
        <v>-1.2997025999999863</v>
      </c>
      <c r="K191">
        <f>(D191-terv!$C$3)*77.1</f>
        <v>-0.52027080000013504</v>
      </c>
      <c r="L191">
        <f t="shared" si="7"/>
        <v>1399.9673402545877</v>
      </c>
      <c r="S191">
        <f t="shared" si="8"/>
        <v>9999999</v>
      </c>
      <c r="Y191">
        <v>42</v>
      </c>
      <c r="Z191" t="s">
        <v>123</v>
      </c>
    </row>
    <row r="192" spans="1:26" x14ac:dyDescent="0.25">
      <c r="A192">
        <v>12</v>
      </c>
      <c r="B192" t="s">
        <v>124</v>
      </c>
      <c r="C192" s="4">
        <v>46.358798999999998</v>
      </c>
      <c r="D192" s="4">
        <v>17.787706</v>
      </c>
      <c r="F192" s="4">
        <f>(megálló!C192-terv!$B$2)*109.8</f>
        <v>-4.5988632000003449</v>
      </c>
      <c r="G192" s="4">
        <f>(megálló!D192-terv!$C$2)*77.1</f>
        <v>-2.2749896999999102</v>
      </c>
      <c r="H192" s="4">
        <f t="shared" si="6"/>
        <v>5130.8011915706784</v>
      </c>
      <c r="J192">
        <f>(C192-terv!$B$3)*109.8</f>
        <v>0.53417699999947665</v>
      </c>
      <c r="K192">
        <f>(D192-terv!$C$3)*77.1</f>
        <v>-0.62227410000008088</v>
      </c>
      <c r="L192">
        <f t="shared" si="7"/>
        <v>820.10372689029498</v>
      </c>
      <c r="S192">
        <f t="shared" si="8"/>
        <v>9999999</v>
      </c>
      <c r="Y192">
        <v>12</v>
      </c>
      <c r="Z192" t="s">
        <v>124</v>
      </c>
    </row>
    <row r="193" spans="1:26" x14ac:dyDescent="0.25">
      <c r="A193">
        <v>42</v>
      </c>
      <c r="B193" t="s">
        <v>125</v>
      </c>
      <c r="C193" s="4">
        <v>46.365167</v>
      </c>
      <c r="D193" s="4">
        <v>17.789066999999999</v>
      </c>
      <c r="F193" s="4">
        <f>(megálló!C193-terv!$B$2)*109.8</f>
        <v>-3.899656800000133</v>
      </c>
      <c r="G193" s="4">
        <f>(megálló!D193-terv!$C$2)*77.1</f>
        <v>-2.1700565999999659</v>
      </c>
      <c r="H193" s="4">
        <f t="shared" si="6"/>
        <v>4462.7871117711511</v>
      </c>
      <c r="J193">
        <f>(C193-terv!$B$3)*109.8</f>
        <v>1.2333833999996884</v>
      </c>
      <c r="K193">
        <f>(D193-terv!$C$3)*77.1</f>
        <v>-0.51734100000013639</v>
      </c>
      <c r="L193">
        <f t="shared" si="7"/>
        <v>1337.4888117946753</v>
      </c>
      <c r="S193">
        <f t="shared" si="8"/>
        <v>9999999</v>
      </c>
      <c r="Y193">
        <v>42</v>
      </c>
      <c r="Z193" t="s">
        <v>125</v>
      </c>
    </row>
    <row r="194" spans="1:26" x14ac:dyDescent="0.25">
      <c r="A194">
        <v>20</v>
      </c>
      <c r="B194" t="s">
        <v>125</v>
      </c>
      <c r="C194" s="4">
        <v>46.364997000000002</v>
      </c>
      <c r="D194" s="4">
        <v>17.789283000000001</v>
      </c>
      <c r="F194" s="4">
        <f>(megálló!C194-terv!$B$2)*109.8</f>
        <v>-3.9183227999998165</v>
      </c>
      <c r="G194" s="4">
        <f>(megálló!D194-terv!$C$2)*77.1</f>
        <v>-2.1534029999998294</v>
      </c>
      <c r="H194" s="4">
        <f t="shared" si="6"/>
        <v>4471.0622949592944</v>
      </c>
      <c r="J194">
        <f>(C194-terv!$B$3)*109.8</f>
        <v>1.2147174000000049</v>
      </c>
      <c r="K194">
        <f>(D194-terv!$C$3)*77.1</f>
        <v>-0.50068739999999989</v>
      </c>
      <c r="L194">
        <f t="shared" si="7"/>
        <v>1313.8592901759048</v>
      </c>
      <c r="S194">
        <f t="shared" si="8"/>
        <v>9999999</v>
      </c>
      <c r="Y194">
        <v>20</v>
      </c>
      <c r="Z194" t="s">
        <v>125</v>
      </c>
    </row>
    <row r="195" spans="1:26" x14ac:dyDescent="0.25">
      <c r="A195">
        <v>31</v>
      </c>
      <c r="B195" t="s">
        <v>126</v>
      </c>
      <c r="C195" s="4">
        <v>46.352110000000003</v>
      </c>
      <c r="D195" s="4">
        <v>17.771331</v>
      </c>
      <c r="F195" s="4">
        <f>(megálló!C195-terv!$B$2)*109.8</f>
        <v>-5.3333153999997291</v>
      </c>
      <c r="G195" s="4">
        <f>(megálló!D195-terv!$C$2)*77.1</f>
        <v>-3.5375021999999126</v>
      </c>
      <c r="H195" s="4">
        <f t="shared" ref="H195:H221" si="9">SQRT(F195*F195+G195*G195)*1000</f>
        <v>6399.8574180116302</v>
      </c>
      <c r="J195">
        <f>(C195-terv!$B$3)*109.8</f>
        <v>-0.20027519999990773</v>
      </c>
      <c r="K195">
        <f>(D195-terv!$C$3)*77.1</f>
        <v>-1.884786600000083</v>
      </c>
      <c r="L195">
        <f t="shared" ref="L195:L221" si="10">SQRT(J195*J195+K195*K195)*1000</f>
        <v>1895.3972362739362</v>
      </c>
      <c r="S195">
        <f t="shared" ref="S195:S221" si="11">IF(A195=$H$225,L195,9999999)</f>
        <v>9999999</v>
      </c>
      <c r="Y195">
        <v>31</v>
      </c>
      <c r="Z195" t="s">
        <v>126</v>
      </c>
    </row>
    <row r="196" spans="1:26" x14ac:dyDescent="0.25">
      <c r="A196">
        <v>13</v>
      </c>
      <c r="B196" t="s">
        <v>126</v>
      </c>
      <c r="C196" s="4">
        <v>46.352069</v>
      </c>
      <c r="D196" s="4">
        <v>17.771432999999998</v>
      </c>
      <c r="F196" s="4">
        <f>(megálló!C196-terv!$B$2)*109.8</f>
        <v>-5.3378172000000657</v>
      </c>
      <c r="G196" s="4">
        <f>(megálló!D196-terv!$C$2)*77.1</f>
        <v>-3.529638000000046</v>
      </c>
      <c r="H196" s="4">
        <f t="shared" si="9"/>
        <v>6399.2684637902839</v>
      </c>
      <c r="J196">
        <f>(C196-terv!$B$3)*109.8</f>
        <v>-0.2047770000002444</v>
      </c>
      <c r="K196">
        <f>(D196-terv!$C$3)*77.1</f>
        <v>-1.8769224000002163</v>
      </c>
      <c r="L196">
        <f t="shared" si="10"/>
        <v>1888.0601990804405</v>
      </c>
      <c r="S196">
        <f t="shared" si="11"/>
        <v>9999999</v>
      </c>
      <c r="Y196">
        <v>13</v>
      </c>
      <c r="Z196" t="s">
        <v>126</v>
      </c>
    </row>
    <row r="197" spans="1:26" x14ac:dyDescent="0.25">
      <c r="A197">
        <v>23</v>
      </c>
      <c r="B197" t="s">
        <v>127</v>
      </c>
      <c r="C197" s="4">
        <v>46.413195000000002</v>
      </c>
      <c r="D197" s="4">
        <v>17.762910999999999</v>
      </c>
      <c r="F197" s="4">
        <f>(megálló!C197-terv!$B$2)*109.8</f>
        <v>1.3738176000001061</v>
      </c>
      <c r="G197" s="4">
        <f>(megálló!D197-terv!$C$2)*77.1</f>
        <v>-4.1866841999999878</v>
      </c>
      <c r="H197" s="4">
        <f t="shared" si="9"/>
        <v>4406.3249299841227</v>
      </c>
      <c r="J197">
        <f>(C197-terv!$B$3)*109.8</f>
        <v>6.5068577999999277</v>
      </c>
      <c r="K197">
        <f>(D197-terv!$C$3)*77.1</f>
        <v>-2.5339686000001587</v>
      </c>
      <c r="L197">
        <f t="shared" si="10"/>
        <v>6982.8500839704893</v>
      </c>
      <c r="S197">
        <f t="shared" si="11"/>
        <v>9999999</v>
      </c>
      <c r="Y197">
        <v>23</v>
      </c>
      <c r="Z197" t="s">
        <v>127</v>
      </c>
    </row>
    <row r="198" spans="1:26" x14ac:dyDescent="0.25">
      <c r="A198">
        <v>20</v>
      </c>
      <c r="B198" t="s">
        <v>128</v>
      </c>
      <c r="C198" s="4">
        <v>46.373199</v>
      </c>
      <c r="D198" s="4">
        <v>17.787101</v>
      </c>
      <c r="F198" s="4">
        <f>(megálló!C198-terv!$B$2)*109.8</f>
        <v>-3.0177432000001287</v>
      </c>
      <c r="G198" s="4">
        <f>(megálló!D198-terv!$C$2)*77.1</f>
        <v>-2.3216351999999247</v>
      </c>
      <c r="H198" s="4">
        <f t="shared" si="9"/>
        <v>3807.4616246294208</v>
      </c>
      <c r="J198">
        <f>(C198-terv!$B$3)*109.8</f>
        <v>2.1152969999996927</v>
      </c>
      <c r="K198">
        <f>(D198-terv!$C$3)*77.1</f>
        <v>-0.66891960000009543</v>
      </c>
      <c r="L198">
        <f t="shared" si="10"/>
        <v>2218.5434026567946</v>
      </c>
      <c r="S198">
        <f t="shared" si="11"/>
        <v>9999999</v>
      </c>
      <c r="Y198">
        <v>20</v>
      </c>
      <c r="Z198" t="s">
        <v>128</v>
      </c>
    </row>
    <row r="199" spans="1:26" x14ac:dyDescent="0.25">
      <c r="A199">
        <v>72</v>
      </c>
      <c r="B199" t="s">
        <v>129</v>
      </c>
      <c r="C199" s="4">
        <v>46.350377999999999</v>
      </c>
      <c r="D199" s="4">
        <v>17.829035999999999</v>
      </c>
      <c r="F199" s="4">
        <f>(megálló!C199-terv!$B$2)*109.8</f>
        <v>-5.5234890000001755</v>
      </c>
      <c r="G199" s="4">
        <f>(megálló!D199-terv!$C$2)*77.1</f>
        <v>0.91155329999997636</v>
      </c>
      <c r="H199" s="4">
        <f t="shared" si="9"/>
        <v>5598.2015104731436</v>
      </c>
      <c r="J199">
        <f>(C199-terv!$B$3)*109.8</f>
        <v>-0.39044880000035392</v>
      </c>
      <c r="K199">
        <f>(D199-terv!$C$3)*77.1</f>
        <v>2.564268899999806</v>
      </c>
      <c r="L199">
        <f t="shared" si="10"/>
        <v>2593.8244460502588</v>
      </c>
      <c r="S199">
        <f t="shared" si="11"/>
        <v>9999999</v>
      </c>
      <c r="Y199">
        <v>72</v>
      </c>
      <c r="Z199" t="s">
        <v>129</v>
      </c>
    </row>
    <row r="200" spans="1:26" x14ac:dyDescent="0.25">
      <c r="A200">
        <v>91</v>
      </c>
      <c r="B200" t="s">
        <v>130</v>
      </c>
      <c r="C200" s="4">
        <v>46.361024</v>
      </c>
      <c r="D200" s="4">
        <v>17.801276999999999</v>
      </c>
      <c r="F200" s="4">
        <f>(megálló!C200-terv!$B$2)*109.8</f>
        <v>-4.354558200000036</v>
      </c>
      <c r="G200" s="4">
        <f>(megálló!D200-terv!$C$2)*77.1</f>
        <v>-1.228665599999996</v>
      </c>
      <c r="H200" s="4">
        <f t="shared" si="9"/>
        <v>4524.5769165537349</v>
      </c>
      <c r="J200">
        <f>(C200-terv!$B$3)*109.8</f>
        <v>0.77848199999978507</v>
      </c>
      <c r="K200">
        <f>(D200-terv!$C$3)*77.1</f>
        <v>0.42404999999983345</v>
      </c>
      <c r="L200">
        <f t="shared" si="10"/>
        <v>886.48329190319441</v>
      </c>
      <c r="S200">
        <f t="shared" si="11"/>
        <v>9999999</v>
      </c>
      <c r="Y200">
        <v>91</v>
      </c>
      <c r="Z200" t="s">
        <v>130</v>
      </c>
    </row>
    <row r="201" spans="1:26" x14ac:dyDescent="0.25">
      <c r="A201">
        <v>44</v>
      </c>
      <c r="B201" t="s">
        <v>131</v>
      </c>
      <c r="C201" s="4">
        <v>46.354154999999999</v>
      </c>
      <c r="D201" s="4">
        <v>17.790158999999999</v>
      </c>
      <c r="F201" s="4">
        <f>(megálló!C201-terv!$B$2)*109.8</f>
        <v>-5.1087744000002333</v>
      </c>
      <c r="G201" s="4">
        <f>(megálló!D201-terv!$C$2)*77.1</f>
        <v>-2.0858633999999761</v>
      </c>
      <c r="H201" s="4">
        <f t="shared" si="9"/>
        <v>5518.1882890634679</v>
      </c>
      <c r="J201">
        <f>(C201-terv!$B$3)*109.8</f>
        <v>2.4265799999588465E-2</v>
      </c>
      <c r="K201">
        <f>(D201-terv!$C$3)*77.1</f>
        <v>-0.43314780000014641</v>
      </c>
      <c r="L201">
        <f t="shared" si="10"/>
        <v>433.82697667916739</v>
      </c>
      <c r="S201">
        <f t="shared" si="11"/>
        <v>9999999</v>
      </c>
      <c r="Y201">
        <v>44</v>
      </c>
      <c r="Z201" t="s">
        <v>131</v>
      </c>
    </row>
    <row r="202" spans="1:26" x14ac:dyDescent="0.25">
      <c r="A202">
        <v>31</v>
      </c>
      <c r="B202" t="s">
        <v>131</v>
      </c>
      <c r="C202" s="4">
        <v>46.354098</v>
      </c>
      <c r="D202" s="4">
        <v>17.790476999999999</v>
      </c>
      <c r="F202" s="4">
        <f>(megálló!C202-terv!$B$2)*109.8</f>
        <v>-5.115033000000035</v>
      </c>
      <c r="G202" s="4">
        <f>(megálló!D202-terv!$C$2)*77.1</f>
        <v>-2.0613455999999726</v>
      </c>
      <c r="H202" s="4">
        <f t="shared" si="9"/>
        <v>5514.7718242669489</v>
      </c>
      <c r="J202">
        <f>(C202-terv!$B$3)*109.8</f>
        <v>1.8007199999786394E-2</v>
      </c>
      <c r="K202">
        <f>(D202-terv!$C$3)*77.1</f>
        <v>-0.40863000000014327</v>
      </c>
      <c r="L202">
        <f t="shared" si="10"/>
        <v>409.02657144976456</v>
      </c>
      <c r="S202">
        <f t="shared" si="11"/>
        <v>9999999</v>
      </c>
      <c r="Y202">
        <v>31</v>
      </c>
      <c r="Z202" t="s">
        <v>131</v>
      </c>
    </row>
    <row r="203" spans="1:26" x14ac:dyDescent="0.25">
      <c r="A203">
        <v>45</v>
      </c>
      <c r="B203" t="s">
        <v>131</v>
      </c>
      <c r="C203" s="4">
        <v>46.354031999999997</v>
      </c>
      <c r="D203" s="4">
        <v>17.790818999999999</v>
      </c>
      <c r="F203" s="4">
        <f>(megálló!C203-terv!$B$2)*109.8</f>
        <v>-5.122279800000463</v>
      </c>
      <c r="G203" s="4">
        <f>(megálló!D203-terv!$C$2)*77.1</f>
        <v>-2.0349773999999847</v>
      </c>
      <c r="H203" s="4">
        <f t="shared" si="9"/>
        <v>5511.7042163022024</v>
      </c>
      <c r="J203">
        <f>(C203-terv!$B$3)*109.8</f>
        <v>1.0760399999358582E-2</v>
      </c>
      <c r="K203">
        <f>(D203-terv!$C$3)*77.1</f>
        <v>-0.38226180000015542</v>
      </c>
      <c r="L203">
        <f t="shared" si="10"/>
        <v>382.41321884514537</v>
      </c>
      <c r="S203">
        <f t="shared" si="11"/>
        <v>9999999</v>
      </c>
      <c r="Y203">
        <v>45</v>
      </c>
      <c r="Z203" t="s">
        <v>131</v>
      </c>
    </row>
    <row r="204" spans="1:26" x14ac:dyDescent="0.25">
      <c r="A204">
        <v>12</v>
      </c>
      <c r="B204" t="s">
        <v>131</v>
      </c>
      <c r="C204" s="4">
        <v>46.353963999999998</v>
      </c>
      <c r="D204" s="4">
        <v>17.791172</v>
      </c>
      <c r="F204" s="4">
        <f>(megálló!C204-terv!$B$2)*109.8</f>
        <v>-5.1297462000003362</v>
      </c>
      <c r="G204" s="4">
        <f>(megálló!D204-terv!$C$2)*77.1</f>
        <v>-2.0077610999999469</v>
      </c>
      <c r="H204" s="4">
        <f t="shared" si="9"/>
        <v>5508.6659647405459</v>
      </c>
      <c r="J204">
        <f>(C204-terv!$B$3)*109.8</f>
        <v>3.2939999994852087E-3</v>
      </c>
      <c r="K204">
        <f>(D204-terv!$C$3)*77.1</f>
        <v>-0.35504550000011753</v>
      </c>
      <c r="L204">
        <f t="shared" si="10"/>
        <v>355.06078001706987</v>
      </c>
      <c r="S204">
        <f t="shared" si="11"/>
        <v>9999999</v>
      </c>
      <c r="Y204">
        <v>12</v>
      </c>
      <c r="Z204" t="s">
        <v>131</v>
      </c>
    </row>
    <row r="205" spans="1:26" x14ac:dyDescent="0.25">
      <c r="A205">
        <v>61</v>
      </c>
      <c r="B205" t="s">
        <v>131</v>
      </c>
      <c r="C205" s="4">
        <v>46.354132999999997</v>
      </c>
      <c r="D205" s="4">
        <v>17.790752999999999</v>
      </c>
      <c r="F205" s="4">
        <f>(megálló!C205-terv!$B$2)*109.8</f>
        <v>-5.1111900000003754</v>
      </c>
      <c r="G205" s="4">
        <f>(megálló!D205-terv!$C$2)*77.1</f>
        <v>-2.0400660000000115</v>
      </c>
      <c r="H205" s="4">
        <f t="shared" si="9"/>
        <v>5503.2837924697178</v>
      </c>
      <c r="J205">
        <f>(C205-terv!$B$3)*109.8</f>
        <v>2.1850199999445864E-2</v>
      </c>
      <c r="K205">
        <f>(D205-terv!$C$3)*77.1</f>
        <v>-0.38735040000018189</v>
      </c>
      <c r="L205">
        <f t="shared" si="10"/>
        <v>387.96618875917102</v>
      </c>
      <c r="S205">
        <f t="shared" si="11"/>
        <v>9999999</v>
      </c>
      <c r="Y205">
        <v>61</v>
      </c>
      <c r="Z205" t="s">
        <v>131</v>
      </c>
    </row>
    <row r="206" spans="1:26" x14ac:dyDescent="0.25">
      <c r="A206">
        <v>86</v>
      </c>
      <c r="B206" t="s">
        <v>131</v>
      </c>
      <c r="C206" s="4">
        <v>46.354180999999997</v>
      </c>
      <c r="D206" s="4">
        <v>17.790499000000001</v>
      </c>
      <c r="F206" s="4">
        <f>(megálló!C206-terv!$B$2)*109.8</f>
        <v>-5.1059196000004192</v>
      </c>
      <c r="G206" s="4">
        <f>(megálló!D206-terv!$C$2)*77.1</f>
        <v>-2.0596493999998726</v>
      </c>
      <c r="H206" s="4">
        <f t="shared" si="9"/>
        <v>5505.6852990875059</v>
      </c>
      <c r="J206">
        <f>(C206-terv!$B$3)*109.8</f>
        <v>2.7120599999402372E-2</v>
      </c>
      <c r="K206">
        <f>(D206-terv!$C$3)*77.1</f>
        <v>-0.40693380000004314</v>
      </c>
      <c r="L206">
        <f t="shared" si="10"/>
        <v>407.83654143149397</v>
      </c>
      <c r="S206">
        <f t="shared" si="11"/>
        <v>9999999</v>
      </c>
      <c r="Y206">
        <v>86</v>
      </c>
      <c r="Z206" t="s">
        <v>131</v>
      </c>
    </row>
    <row r="207" spans="1:26" x14ac:dyDescent="0.25">
      <c r="A207">
        <v>43</v>
      </c>
      <c r="B207" t="s">
        <v>131</v>
      </c>
      <c r="C207" s="4">
        <v>46.354078000000001</v>
      </c>
      <c r="D207" s="4">
        <v>17.791032000000001</v>
      </c>
      <c r="F207" s="4">
        <f>(megálló!C207-terv!$B$2)*109.8</f>
        <v>-5.1172289999999521</v>
      </c>
      <c r="G207" s="4">
        <f>(megálló!D207-terv!$C$2)*77.1</f>
        <v>-2.0185550999998121</v>
      </c>
      <c r="H207" s="4">
        <f t="shared" si="9"/>
        <v>5500.9633092919066</v>
      </c>
      <c r="J207">
        <f>(C207-terv!$B$3)*109.8</f>
        <v>1.5811199999869529E-2</v>
      </c>
      <c r="K207">
        <f>(D207-terv!$C$3)*77.1</f>
        <v>-0.36583949999998278</v>
      </c>
      <c r="L207">
        <f t="shared" si="10"/>
        <v>366.18101235000336</v>
      </c>
      <c r="S207">
        <f t="shared" si="11"/>
        <v>9999999</v>
      </c>
      <c r="Y207">
        <v>43</v>
      </c>
      <c r="Z207" t="s">
        <v>131</v>
      </c>
    </row>
    <row r="208" spans="1:26" x14ac:dyDescent="0.25">
      <c r="A208">
        <v>86</v>
      </c>
      <c r="B208" t="s">
        <v>132</v>
      </c>
      <c r="C208" s="4">
        <v>46.364415000000001</v>
      </c>
      <c r="D208" s="4">
        <v>17.856994</v>
      </c>
      <c r="F208" s="4">
        <f>(megálló!C208-terv!$B$2)*109.8</f>
        <v>-3.9822263999999721</v>
      </c>
      <c r="G208" s="4">
        <f>(megálló!D208-terv!$C$2)*77.1</f>
        <v>3.0671151000001076</v>
      </c>
      <c r="H208" s="4">
        <f t="shared" si="9"/>
        <v>5026.4621890058424</v>
      </c>
      <c r="J208">
        <f>(C208-terv!$B$3)*109.8</f>
        <v>1.1508137999998496</v>
      </c>
      <c r="K208">
        <f>(D208-terv!$C$3)*77.1</f>
        <v>4.7198306999999371</v>
      </c>
      <c r="L208">
        <f t="shared" si="10"/>
        <v>4858.1039757226263</v>
      </c>
      <c r="S208">
        <f t="shared" si="11"/>
        <v>9999999</v>
      </c>
      <c r="Y208">
        <v>86</v>
      </c>
      <c r="Z208" t="s">
        <v>132</v>
      </c>
    </row>
    <row r="209" spans="1:26" x14ac:dyDescent="0.25">
      <c r="A209">
        <v>86</v>
      </c>
      <c r="B209" t="s">
        <v>133</v>
      </c>
      <c r="C209" s="4">
        <v>46.361179999999997</v>
      </c>
      <c r="D209" s="4">
        <v>17.871696</v>
      </c>
      <c r="F209" s="4">
        <f>(megálló!C209-terv!$B$2)*109.8</f>
        <v>-4.3374294000003726</v>
      </c>
      <c r="G209" s="4">
        <f>(megálló!D209-terv!$C$2)*77.1</f>
        <v>4.2006393000000894</v>
      </c>
      <c r="H209" s="4">
        <f t="shared" si="9"/>
        <v>6038.1010532031369</v>
      </c>
      <c r="J209">
        <f>(C209-terv!$B$3)*109.8</f>
        <v>0.79561079999944861</v>
      </c>
      <c r="K209">
        <f>(D209-terv!$C$3)*77.1</f>
        <v>5.8533548999999194</v>
      </c>
      <c r="L209">
        <f t="shared" si="10"/>
        <v>5907.1786946417005</v>
      </c>
      <c r="S209">
        <f t="shared" si="11"/>
        <v>9999999</v>
      </c>
      <c r="Y209">
        <v>86</v>
      </c>
      <c r="Z209" t="s">
        <v>133</v>
      </c>
    </row>
    <row r="210" spans="1:26" x14ac:dyDescent="0.25">
      <c r="A210">
        <v>44</v>
      </c>
      <c r="B210" t="s">
        <v>134</v>
      </c>
      <c r="C210" s="4">
        <v>46.353588999999999</v>
      </c>
      <c r="D210" s="4">
        <v>17.794874</v>
      </c>
      <c r="F210" s="4">
        <f>(megálló!C210-terv!$B$2)*109.8</f>
        <v>-5.1709212000001425</v>
      </c>
      <c r="G210" s="4">
        <f>(megálló!D210-terv!$C$2)*77.1</f>
        <v>-1.7223368999999056</v>
      </c>
      <c r="H210" s="4">
        <f t="shared" si="9"/>
        <v>5450.2174684788679</v>
      </c>
      <c r="J210">
        <f>(C210-terv!$B$3)*109.8</f>
        <v>-3.7881000000321303E-2</v>
      </c>
      <c r="K210">
        <f>(D210-terv!$C$3)*77.1</f>
        <v>-6.9621300000076047E-2</v>
      </c>
      <c r="L210">
        <f t="shared" si="10"/>
        <v>79.259671805559051</v>
      </c>
      <c r="S210">
        <f t="shared" si="11"/>
        <v>9999999</v>
      </c>
      <c r="Y210">
        <v>44</v>
      </c>
      <c r="Z210" t="s">
        <v>134</v>
      </c>
    </row>
    <row r="211" spans="1:26" x14ac:dyDescent="0.25">
      <c r="A211">
        <v>46</v>
      </c>
      <c r="B211" t="s">
        <v>131</v>
      </c>
      <c r="C211" s="4">
        <v>46.353386</v>
      </c>
      <c r="D211" s="4">
        <v>17.792458</v>
      </c>
      <c r="F211" s="4">
        <f>(megálló!C211-terv!$B$2)*109.8</f>
        <v>-5.1932106000000404</v>
      </c>
      <c r="G211" s="4">
        <f>(megálló!D211-terv!$C$2)*77.1</f>
        <v>-1.9086104999999207</v>
      </c>
      <c r="H211" s="4">
        <f t="shared" si="9"/>
        <v>5532.8320394408083</v>
      </c>
      <c r="J211">
        <f>(C211-terv!$B$3)*109.8</f>
        <v>-6.017040000021865E-2</v>
      </c>
      <c r="K211">
        <f>(D211-terv!$C$3)*77.1</f>
        <v>-0.25589490000009113</v>
      </c>
      <c r="L211">
        <f t="shared" si="10"/>
        <v>262.87388018257531</v>
      </c>
      <c r="S211">
        <f t="shared" si="11"/>
        <v>9999999</v>
      </c>
      <c r="Y211">
        <v>46</v>
      </c>
      <c r="Z211" t="s">
        <v>131</v>
      </c>
    </row>
    <row r="212" spans="1:26" x14ac:dyDescent="0.25">
      <c r="A212">
        <v>81</v>
      </c>
      <c r="B212" t="s">
        <v>131</v>
      </c>
      <c r="C212" s="4">
        <v>46.353324000000001</v>
      </c>
      <c r="D212" s="4">
        <v>17.792808999999998</v>
      </c>
      <c r="F212" s="4">
        <f>(megálló!C212-terv!$B$2)*109.8</f>
        <v>-5.2000182000000166</v>
      </c>
      <c r="G212" s="4">
        <f>(megálló!D212-terv!$C$2)*77.1</f>
        <v>-1.8815484000000413</v>
      </c>
      <c r="H212" s="4">
        <f t="shared" si="9"/>
        <v>5529.956027119395</v>
      </c>
      <c r="J212">
        <f>(C212-terv!$B$3)*109.8</f>
        <v>-6.6978000000194979E-2</v>
      </c>
      <c r="K212">
        <f>(D212-terv!$C$3)*77.1</f>
        <v>-0.22883280000021172</v>
      </c>
      <c r="L212">
        <f t="shared" si="10"/>
        <v>238.43343481978994</v>
      </c>
      <c r="S212">
        <f t="shared" si="11"/>
        <v>238.43343481978994</v>
      </c>
      <c r="Y212">
        <v>81</v>
      </c>
      <c r="Z212" t="s">
        <v>131</v>
      </c>
    </row>
    <row r="213" spans="1:26" x14ac:dyDescent="0.25">
      <c r="A213">
        <v>13</v>
      </c>
      <c r="B213" t="s">
        <v>131</v>
      </c>
      <c r="C213" s="4">
        <v>46.353259000000001</v>
      </c>
      <c r="D213" s="4">
        <v>17.793123999999999</v>
      </c>
      <c r="F213" s="4">
        <f>(megálló!C213-terv!$B$2)*109.8</f>
        <v>-5.2071551999999413</v>
      </c>
      <c r="G213" s="4">
        <f>(megálló!D213-terv!$C$2)*77.1</f>
        <v>-1.8572619000000019</v>
      </c>
      <c r="H213" s="4">
        <f t="shared" si="9"/>
        <v>5528.4615438725841</v>
      </c>
      <c r="J213">
        <f>(C213-terv!$B$3)*109.8</f>
        <v>-7.4115000000119835E-2</v>
      </c>
      <c r="K213">
        <f>(D213-terv!$C$3)*77.1</f>
        <v>-0.20454630000017246</v>
      </c>
      <c r="L213">
        <f t="shared" si="10"/>
        <v>217.55969771255502</v>
      </c>
      <c r="S213">
        <f t="shared" si="11"/>
        <v>9999999</v>
      </c>
      <c r="Y213">
        <v>13</v>
      </c>
      <c r="Z213" t="s">
        <v>131</v>
      </c>
    </row>
    <row r="214" spans="1:26" x14ac:dyDescent="0.25">
      <c r="A214">
        <v>44</v>
      </c>
      <c r="B214" t="s">
        <v>135</v>
      </c>
      <c r="C214" s="4">
        <v>46.365637999999997</v>
      </c>
      <c r="D214" s="4">
        <v>17.773389999999999</v>
      </c>
      <c r="F214" s="4">
        <f>(megálló!C214-terv!$B$2)*109.8</f>
        <v>-3.8479410000004135</v>
      </c>
      <c r="G214" s="4">
        <f>(megálló!D214-terv!$C$2)*77.1</f>
        <v>-3.3787532999999783</v>
      </c>
      <c r="H214" s="4">
        <f t="shared" si="9"/>
        <v>5120.8030426628329</v>
      </c>
      <c r="J214">
        <f>(C214-terv!$B$3)*109.8</f>
        <v>1.2850991999994079</v>
      </c>
      <c r="K214">
        <f>(D214-terv!$C$3)*77.1</f>
        <v>-1.726037700000149</v>
      </c>
      <c r="L214">
        <f t="shared" si="10"/>
        <v>2151.9029010763761</v>
      </c>
      <c r="S214">
        <f t="shared" si="11"/>
        <v>9999999</v>
      </c>
      <c r="Y214">
        <v>44</v>
      </c>
      <c r="Z214" t="s">
        <v>135</v>
      </c>
    </row>
    <row r="215" spans="1:26" x14ac:dyDescent="0.25">
      <c r="A215">
        <v>20</v>
      </c>
      <c r="B215" t="s">
        <v>81</v>
      </c>
      <c r="C215" s="4">
        <v>46.379440000000002</v>
      </c>
      <c r="D215" s="4">
        <v>17.768667000000001</v>
      </c>
      <c r="F215" s="4">
        <f>(megálló!C215-terv!$B$2)*109.8</f>
        <v>-2.3324813999998182</v>
      </c>
      <c r="G215" s="4">
        <f>(megálló!D215-terv!$C$2)*77.1</f>
        <v>-3.7428965999998609</v>
      </c>
      <c r="H215" s="4">
        <f t="shared" si="9"/>
        <v>4410.1864404620837</v>
      </c>
      <c r="J215">
        <f>(C215-terv!$B$3)*109.8</f>
        <v>2.8005588000000032</v>
      </c>
      <c r="K215">
        <f>(D215-terv!$C$3)*77.1</f>
        <v>-2.0901810000000314</v>
      </c>
      <c r="L215">
        <f t="shared" si="10"/>
        <v>3494.5652383406136</v>
      </c>
      <c r="S215">
        <f t="shared" si="11"/>
        <v>9999999</v>
      </c>
      <c r="Y215">
        <v>20</v>
      </c>
      <c r="Z215" t="s">
        <v>81</v>
      </c>
    </row>
    <row r="216" spans="1:26" x14ac:dyDescent="0.25">
      <c r="A216">
        <v>70</v>
      </c>
      <c r="B216" t="s">
        <v>136</v>
      </c>
      <c r="C216" s="4">
        <v>46.381822</v>
      </c>
      <c r="D216" s="4">
        <v>17.780805999999998</v>
      </c>
      <c r="F216" s="4">
        <f>(megálló!C216-terv!$B$2)*109.8</f>
        <v>-2.0709378000001237</v>
      </c>
      <c r="G216" s="4">
        <f>(megálló!D216-terv!$C$2)*77.1</f>
        <v>-2.8069797000000403</v>
      </c>
      <c r="H216" s="4">
        <f t="shared" si="9"/>
        <v>3488.2543496255644</v>
      </c>
      <c r="J216">
        <f>(C216-terv!$B$3)*109.8</f>
        <v>3.0621023999996977</v>
      </c>
      <c r="K216">
        <f>(D216-terv!$C$3)*77.1</f>
        <v>-1.1542641000002105</v>
      </c>
      <c r="L216">
        <f t="shared" si="10"/>
        <v>3272.4297884955768</v>
      </c>
      <c r="S216">
        <f t="shared" si="11"/>
        <v>9999999</v>
      </c>
      <c r="Y216">
        <v>70</v>
      </c>
      <c r="Z216" t="s">
        <v>136</v>
      </c>
    </row>
    <row r="217" spans="1:26" x14ac:dyDescent="0.25">
      <c r="A217">
        <v>71</v>
      </c>
      <c r="B217" t="s">
        <v>136</v>
      </c>
      <c r="C217" s="4">
        <v>46.381346000000001</v>
      </c>
      <c r="D217" s="4">
        <v>17.780678999999999</v>
      </c>
      <c r="F217" s="4">
        <f>(megálló!C217-terv!$B$2)*109.8</f>
        <v>-2.1232026000000173</v>
      </c>
      <c r="G217" s="4">
        <f>(megálló!D217-terv!$C$2)*77.1</f>
        <v>-2.8167713999999706</v>
      </c>
      <c r="H217" s="4">
        <f t="shared" si="9"/>
        <v>3527.3489195860152</v>
      </c>
      <c r="J217">
        <f>(C217-terv!$B$3)*109.8</f>
        <v>3.0098375999998042</v>
      </c>
      <c r="K217">
        <f>(D217-terv!$C$3)*77.1</f>
        <v>-1.1640558000001411</v>
      </c>
      <c r="L217">
        <f t="shared" si="10"/>
        <v>3227.0959520730944</v>
      </c>
      <c r="S217">
        <f t="shared" si="11"/>
        <v>9999999</v>
      </c>
      <c r="Y217">
        <v>71</v>
      </c>
      <c r="Z217" t="s">
        <v>136</v>
      </c>
    </row>
    <row r="218" spans="1:26" x14ac:dyDescent="0.25">
      <c r="A218">
        <v>13</v>
      </c>
      <c r="B218" t="s">
        <v>17</v>
      </c>
      <c r="C218" s="4">
        <v>46.355094999999999</v>
      </c>
      <c r="D218" s="4">
        <v>17.78585</v>
      </c>
      <c r="F218" s="4">
        <f>(megálló!C218-terv!$B$2)*109.8</f>
        <v>-5.0055624000002394</v>
      </c>
      <c r="G218" s="4">
        <f>(megálló!D218-terv!$C$2)*77.1</f>
        <v>-2.4180872999999163</v>
      </c>
      <c r="H218" s="4">
        <f t="shared" si="9"/>
        <v>5559.0287938377369</v>
      </c>
      <c r="J218">
        <f>(C218-terv!$B$3)*109.8</f>
        <v>0.12747779999958198</v>
      </c>
      <c r="K218">
        <f>(D218-terv!$C$3)*77.1</f>
        <v>-0.76537170000008703</v>
      </c>
      <c r="L218">
        <f t="shared" si="10"/>
        <v>775.91522001682415</v>
      </c>
      <c r="S218">
        <f t="shared" si="11"/>
        <v>9999999</v>
      </c>
      <c r="Y218">
        <v>13</v>
      </c>
      <c r="Z218" t="s">
        <v>17</v>
      </c>
    </row>
    <row r="219" spans="1:26" x14ac:dyDescent="0.25">
      <c r="A219">
        <v>13</v>
      </c>
      <c r="B219" t="s">
        <v>137</v>
      </c>
      <c r="C219" s="4">
        <v>46.356493</v>
      </c>
      <c r="D219" s="4">
        <v>17.785371000000001</v>
      </c>
      <c r="F219" s="4">
        <f>(megálló!C219-terv!$B$2)*109.8</f>
        <v>-4.8520620000000436</v>
      </c>
      <c r="G219" s="4">
        <f>(megálló!D219-terv!$C$2)*77.1</f>
        <v>-2.455018199999806</v>
      </c>
      <c r="H219" s="4">
        <f t="shared" si="9"/>
        <v>5437.7955105147812</v>
      </c>
      <c r="J219">
        <f>(C219-terv!$B$3)*109.8</f>
        <v>0.28097819999977813</v>
      </c>
      <c r="K219">
        <f>(D219-terv!$C$3)*77.1</f>
        <v>-0.80230259999997633</v>
      </c>
      <c r="L219">
        <f t="shared" si="10"/>
        <v>850.08129660746999</v>
      </c>
      <c r="S219">
        <f t="shared" si="11"/>
        <v>9999999</v>
      </c>
      <c r="Y219">
        <v>13</v>
      </c>
      <c r="Z219" t="s">
        <v>137</v>
      </c>
    </row>
    <row r="220" spans="1:26" x14ac:dyDescent="0.25">
      <c r="A220">
        <v>74</v>
      </c>
      <c r="B220" t="s">
        <v>138</v>
      </c>
      <c r="C220" s="4">
        <v>46.357737</v>
      </c>
      <c r="D220" s="4">
        <v>17.810203000000001</v>
      </c>
      <c r="F220" s="4">
        <f>(megálló!C220-terv!$B$2)*109.8</f>
        <v>-4.7154708000000651</v>
      </c>
      <c r="G220" s="4">
        <f>(megálló!D220-terv!$C$2)*77.1</f>
        <v>-0.54047099999980863</v>
      </c>
      <c r="H220" s="4">
        <f t="shared" si="9"/>
        <v>4746.3431995057044</v>
      </c>
      <c r="J220">
        <f>(C220-terv!$B$3)*109.8</f>
        <v>0.41756939999975629</v>
      </c>
      <c r="K220">
        <f>(D220-terv!$C$3)*77.1</f>
        <v>1.1122446000000208</v>
      </c>
      <c r="L220">
        <f t="shared" si="10"/>
        <v>1188.0455605932639</v>
      </c>
      <c r="S220">
        <f t="shared" si="11"/>
        <v>9999999</v>
      </c>
      <c r="Y220">
        <v>74</v>
      </c>
      <c r="Z220" t="s">
        <v>138</v>
      </c>
    </row>
    <row r="221" spans="1:26" x14ac:dyDescent="0.25">
      <c r="A221">
        <v>71</v>
      </c>
      <c r="B221" t="s">
        <v>138</v>
      </c>
      <c r="C221" s="4">
        <v>46.357660000000003</v>
      </c>
      <c r="D221" s="4">
        <v>17.809829000000001</v>
      </c>
      <c r="F221" s="4">
        <f>(megálló!C221-terv!$B$2)*109.8</f>
        <v>-4.7239253999997839</v>
      </c>
      <c r="G221" s="4">
        <f>(megálló!D221-terv!$C$2)*77.1</f>
        <v>-0.56930639999986743</v>
      </c>
      <c r="H221" s="4">
        <f t="shared" si="9"/>
        <v>4758.106867425734</v>
      </c>
      <c r="J221">
        <f>(C221-terv!$B$3)*109.8</f>
        <v>0.40911480000003736</v>
      </c>
      <c r="K221">
        <f>(D221-terv!$C$3)*77.1</f>
        <v>1.083409199999962</v>
      </c>
      <c r="L221">
        <f t="shared" si="10"/>
        <v>1158.0804869367362</v>
      </c>
      <c r="S221">
        <f t="shared" si="11"/>
        <v>9999999</v>
      </c>
      <c r="Y221">
        <v>71</v>
      </c>
      <c r="Z221" t="s">
        <v>138</v>
      </c>
    </row>
    <row r="223" spans="1:26" x14ac:dyDescent="0.25">
      <c r="G223" t="s">
        <v>141</v>
      </c>
      <c r="H223">
        <f>MIN(H2:H221)</f>
        <v>1313.1679206896622</v>
      </c>
      <c r="K223" t="s">
        <v>141</v>
      </c>
      <c r="L223">
        <f>MIN(S2:S221)</f>
        <v>238.43343481978994</v>
      </c>
    </row>
    <row r="224" spans="1:26" x14ac:dyDescent="0.25">
      <c r="G224" t="s">
        <v>142</v>
      </c>
      <c r="H224" t="str">
        <f>_xlfn.XLOOKUP(H223,H2:H221,B2:B221)</f>
        <v>Toponári út 182.</v>
      </c>
      <c r="K224" t="s">
        <v>143</v>
      </c>
      <c r="L224" t="str">
        <f>_xlfn.XLOOKUP(L223,L2:L221,B2:B221)</f>
        <v>Autóbusz-állomás</v>
      </c>
    </row>
    <row r="225" spans="7:8" x14ac:dyDescent="0.25">
      <c r="G225" t="s">
        <v>0</v>
      </c>
      <c r="H225">
        <f>_xlfn.XLOOKUP(H224,B2:B221,A2:A221)</f>
        <v>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5ABB-9590-4E3E-9B8D-2F4905DACDD4}">
  <dimension ref="A1:C19"/>
  <sheetViews>
    <sheetView tabSelected="1" workbookViewId="0">
      <selection activeCell="I10" sqref="I10"/>
    </sheetView>
  </sheetViews>
  <sheetFormatPr defaultColWidth="22.85546875" defaultRowHeight="15" x14ac:dyDescent="0.25"/>
  <sheetData>
    <row r="1" spans="1:3" x14ac:dyDescent="0.25">
      <c r="B1" t="s">
        <v>2</v>
      </c>
      <c r="C1" t="s">
        <v>3</v>
      </c>
    </row>
    <row r="2" spans="1:3" x14ac:dyDescent="0.25">
      <c r="A2" t="s">
        <v>139</v>
      </c>
      <c r="B2">
        <v>46.400683000000001</v>
      </c>
      <c r="C2">
        <v>17.817212999999999</v>
      </c>
    </row>
    <row r="3" spans="1:3" x14ac:dyDescent="0.25">
      <c r="A3" t="s">
        <v>140</v>
      </c>
      <c r="B3">
        <v>46.353934000000002</v>
      </c>
      <c r="C3">
        <v>17.795777000000001</v>
      </c>
    </row>
    <row r="5" spans="1:3" x14ac:dyDescent="0.25">
      <c r="A5" t="s">
        <v>141</v>
      </c>
      <c r="B5" s="2">
        <f>megálló!H223</f>
        <v>1313.1679206896622</v>
      </c>
    </row>
    <row r="6" spans="1:3" x14ac:dyDescent="0.25">
      <c r="A6" t="s">
        <v>142</v>
      </c>
      <c r="B6" t="str">
        <f>megálló!H224</f>
        <v>Toponári út 182.</v>
      </c>
    </row>
    <row r="7" spans="1:3" x14ac:dyDescent="0.25">
      <c r="A7" t="s">
        <v>0</v>
      </c>
      <c r="B7" s="3">
        <f>megálló!H225</f>
        <v>81</v>
      </c>
    </row>
    <row r="8" spans="1:3" x14ac:dyDescent="0.25">
      <c r="A8" t="s">
        <v>143</v>
      </c>
      <c r="B8" t="str">
        <f>megálló!L224</f>
        <v>Autóbusz-állomás</v>
      </c>
    </row>
    <row r="9" spans="1:3" x14ac:dyDescent="0.25">
      <c r="A9" t="s">
        <v>141</v>
      </c>
      <c r="B9" s="2">
        <f>megálló!L223</f>
        <v>238.43343481978994</v>
      </c>
    </row>
    <row r="12" spans="1:3" x14ac:dyDescent="0.25">
      <c r="A12" t="s">
        <v>131</v>
      </c>
      <c r="B12" s="4">
        <v>46.353324000000001</v>
      </c>
      <c r="C12" s="4">
        <v>17.792808999999998</v>
      </c>
    </row>
    <row r="13" spans="1:3" x14ac:dyDescent="0.25">
      <c r="A13" t="s">
        <v>40</v>
      </c>
      <c r="B13" s="4">
        <v>46.358683999999997</v>
      </c>
      <c r="C13" s="4">
        <v>17.809329999999999</v>
      </c>
    </row>
    <row r="14" spans="1:3" x14ac:dyDescent="0.25">
      <c r="A14" t="s">
        <v>55</v>
      </c>
      <c r="B14" s="4">
        <v>46.383792999999997</v>
      </c>
      <c r="C14" s="4">
        <v>17.825317999999999</v>
      </c>
    </row>
    <row r="15" spans="1:3" x14ac:dyDescent="0.25">
      <c r="A15" t="s">
        <v>106</v>
      </c>
      <c r="B15" s="4">
        <v>46.390546000000001</v>
      </c>
      <c r="C15" s="4">
        <v>17.827728</v>
      </c>
    </row>
    <row r="16" spans="1:3" x14ac:dyDescent="0.25">
      <c r="A16" t="s">
        <v>102</v>
      </c>
      <c r="B16" s="4">
        <v>46.394286000000001</v>
      </c>
      <c r="C16" s="4">
        <v>17.833528000000001</v>
      </c>
    </row>
    <row r="17" spans="1:3" x14ac:dyDescent="0.25">
      <c r="A17" t="s">
        <v>107</v>
      </c>
      <c r="B17" s="4">
        <v>46.402009</v>
      </c>
      <c r="C17" s="4">
        <v>17.834140000000001</v>
      </c>
    </row>
    <row r="18" spans="1:3" x14ac:dyDescent="0.25">
      <c r="A18" t="s">
        <v>108</v>
      </c>
      <c r="B18" s="4">
        <v>46.405217</v>
      </c>
      <c r="C18" s="4">
        <v>17.835289</v>
      </c>
    </row>
    <row r="19" spans="1:3" x14ac:dyDescent="0.25">
      <c r="A19" t="s">
        <v>105</v>
      </c>
      <c r="B19" s="4">
        <v>46.407837000000001</v>
      </c>
      <c r="C19" s="4">
        <v>17.836781999999999</v>
      </c>
    </row>
  </sheetData>
  <sortState xmlns:xlrd2="http://schemas.microsoft.com/office/spreadsheetml/2017/richdata2" ref="A12:C19">
    <sortCondition ref="C12:C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megálló</vt:lpstr>
      <vt:lpstr>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2026-05-18T06:00:30Z</dcterms:created>
  <dcterms:modified xsi:type="dcterms:W3CDTF">2026-05-18T07:00:16Z</dcterms:modified>
</cp:coreProperties>
</file>